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4B010F7-E1A8-4FFA-9CC8-6C741B0E4E9C}" xr6:coauthVersionLast="47" xr6:coauthVersionMax="47" xr10:uidLastSave="{00000000-0000-0000-0000-000000000000}"/>
  <bookViews>
    <workbookView xWindow="75" yWindow="15" windowWidth="20415" windowHeight="10905"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M51" i="3" l="1"/>
  <c r="AM90" i="3"/>
  <c r="BE59" i="3"/>
  <c r="AS138" i="3"/>
  <c r="AG138" i="3"/>
  <c r="U84" i="3"/>
  <c r="A42" i="4"/>
  <c r="AS152" i="3"/>
  <c r="AM152" i="3"/>
  <c r="AG152" i="3"/>
  <c r="AA152" i="3"/>
  <c r="U152" i="3"/>
  <c r="O152" i="3"/>
  <c r="I152" i="3"/>
  <c r="O21" i="2"/>
  <c r="B60" i="4"/>
  <c r="A60" i="4"/>
  <c r="B50" i="4"/>
  <c r="A50" i="4"/>
  <c r="B57" i="4"/>
  <c r="A57" i="4"/>
  <c r="B71" i="4"/>
  <c r="A71" i="4"/>
  <c r="B37" i="4"/>
  <c r="A37" i="4"/>
  <c r="B77" i="4"/>
  <c r="A77" i="4"/>
  <c r="B48" i="4"/>
  <c r="A48" i="4"/>
  <c r="B51" i="4"/>
  <c r="A51" i="4"/>
  <c r="B80" i="4"/>
  <c r="A80" i="4"/>
  <c r="B42" i="4"/>
  <c r="B78" i="4"/>
  <c r="A78" i="4"/>
  <c r="B40" i="4"/>
  <c r="A40" i="4"/>
  <c r="B75" i="4"/>
  <c r="A75" i="4"/>
  <c r="B66" i="4"/>
  <c r="A66" i="4"/>
  <c r="B54" i="4"/>
  <c r="A54" i="4"/>
  <c r="B67" i="4"/>
  <c r="A67" i="4"/>
  <c r="B58" i="4"/>
  <c r="A58" i="4"/>
  <c r="B36" i="4"/>
  <c r="A36" i="4"/>
  <c r="B44" i="4"/>
  <c r="A44" i="4"/>
  <c r="B41" i="4"/>
  <c r="A41" i="4"/>
  <c r="B49" i="4"/>
  <c r="A49" i="4"/>
  <c r="B65" i="4"/>
  <c r="A65" i="4"/>
  <c r="B76" i="4"/>
  <c r="A76" i="4"/>
  <c r="B63" i="4"/>
  <c r="A63" i="4"/>
  <c r="B34" i="4"/>
  <c r="A34" i="4"/>
  <c r="B33" i="4"/>
  <c r="A33" i="4"/>
  <c r="B32" i="4"/>
  <c r="A32" i="4"/>
  <c r="B31" i="4"/>
  <c r="A31" i="4"/>
  <c r="B30" i="4"/>
  <c r="A30" i="4"/>
  <c r="B29" i="4"/>
  <c r="A29" i="4"/>
  <c r="B28" i="4"/>
  <c r="A28" i="4"/>
  <c r="B26" i="4"/>
  <c r="A26" i="4"/>
  <c r="B25" i="4"/>
  <c r="A25" i="4"/>
  <c r="B47" i="4"/>
  <c r="A47" i="4"/>
  <c r="B24" i="4"/>
  <c r="A24" i="4"/>
  <c r="B23" i="4"/>
  <c r="A23" i="4"/>
  <c r="B22" i="4"/>
  <c r="A22" i="4"/>
  <c r="B27" i="4"/>
  <c r="A27" i="4"/>
  <c r="B21" i="4"/>
  <c r="A21" i="4"/>
  <c r="B20" i="4"/>
  <c r="A20" i="4"/>
  <c r="B19" i="4"/>
  <c r="A19" i="4"/>
  <c r="B18" i="4"/>
  <c r="A18" i="4"/>
  <c r="B17" i="4"/>
  <c r="A17" i="4"/>
  <c r="B15" i="4"/>
  <c r="A15" i="4"/>
  <c r="B14" i="4"/>
  <c r="A14" i="4"/>
  <c r="B13" i="4"/>
  <c r="A13" i="4"/>
  <c r="B16" i="4"/>
  <c r="A16" i="4"/>
  <c r="B12" i="4"/>
  <c r="A12" i="4"/>
  <c r="B61" i="4"/>
  <c r="A61" i="4"/>
  <c r="B11" i="4"/>
  <c r="A11" i="4"/>
  <c r="B10" i="4"/>
  <c r="A10" i="4"/>
  <c r="B9" i="4"/>
  <c r="A9" i="4"/>
  <c r="B8" i="4"/>
  <c r="A8" i="4"/>
  <c r="B64" i="4"/>
  <c r="A64" i="4"/>
  <c r="B7" i="4"/>
  <c r="A7" i="4"/>
  <c r="B56" i="4"/>
  <c r="A56" i="4"/>
  <c r="B52" i="4"/>
  <c r="A52" i="4"/>
  <c r="B5" i="4"/>
  <c r="A5" i="4"/>
  <c r="B4" i="4"/>
  <c r="A4" i="4"/>
  <c r="B3" i="4"/>
  <c r="A3" i="4"/>
  <c r="B2" i="4"/>
  <c r="A2" i="4"/>
  <c r="B72" i="4"/>
  <c r="A72" i="4"/>
  <c r="B79" i="4"/>
  <c r="A79" i="4"/>
  <c r="B68" i="4"/>
  <c r="A68" i="4"/>
  <c r="B45" i="4"/>
  <c r="A45" i="4"/>
  <c r="B6" i="4"/>
  <c r="A6" i="4"/>
  <c r="B35" i="4"/>
  <c r="A35" i="4"/>
  <c r="B69" i="4"/>
  <c r="A69" i="4"/>
  <c r="B70" i="4"/>
  <c r="A70" i="4"/>
  <c r="B46" i="4"/>
  <c r="A46" i="4"/>
  <c r="B74" i="4"/>
  <c r="A74" i="4"/>
  <c r="B62" i="4"/>
  <c r="A62" i="4"/>
  <c r="B59" i="4"/>
  <c r="A59" i="4"/>
  <c r="B53" i="4"/>
  <c r="A53" i="4"/>
  <c r="B38" i="4"/>
  <c r="A38" i="4"/>
  <c r="B43" i="4"/>
  <c r="A43" i="4"/>
  <c r="B73" i="4"/>
  <c r="A73" i="4"/>
  <c r="B55" i="4"/>
  <c r="A55" i="4"/>
  <c r="B39" i="4"/>
  <c r="A39"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1"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CD139" i="3" s="1"/>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5"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52" i="4" s="1"/>
  <c r="BQ100" i="3"/>
  <c r="BK100" i="3"/>
  <c r="BE100" i="3"/>
  <c r="AY100" i="3"/>
  <c r="AS100" i="3"/>
  <c r="AM100" i="3"/>
  <c r="AG100" i="3"/>
  <c r="AA100" i="3"/>
  <c r="U100" i="3"/>
  <c r="O100" i="3"/>
  <c r="I100" i="3"/>
  <c r="CD100" i="3" s="1"/>
  <c r="F52" i="4" s="1"/>
  <c r="CB99" i="3"/>
  <c r="CA99" i="3"/>
  <c r="BZ99" i="3"/>
  <c r="BY99" i="3"/>
  <c r="BX99" i="3"/>
  <c r="BW99" i="3"/>
  <c r="BV99" i="3"/>
  <c r="BU99" i="3"/>
  <c r="BT99" i="3"/>
  <c r="BS99" i="3"/>
  <c r="CC99" i="3" s="1"/>
  <c r="E39"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8" i="4" s="1"/>
  <c r="BT75" i="3"/>
  <c r="BS75" i="3"/>
  <c r="BR75" i="3"/>
  <c r="BQ75" i="3"/>
  <c r="BK75" i="3"/>
  <c r="BE75" i="3"/>
  <c r="AY75" i="3"/>
  <c r="AS75" i="3"/>
  <c r="AM75" i="3"/>
  <c r="AG75" i="3"/>
  <c r="AA75" i="3"/>
  <c r="U75" i="3"/>
  <c r="O75" i="3"/>
  <c r="I75" i="3"/>
  <c r="CB74" i="3"/>
  <c r="CA74" i="3"/>
  <c r="BZ74" i="3"/>
  <c r="BY74" i="3"/>
  <c r="BX74" i="3"/>
  <c r="BW74" i="3"/>
  <c r="BV74" i="3"/>
  <c r="BU74" i="3"/>
  <c r="CC74" i="3" s="1"/>
  <c r="E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4"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2"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2"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3"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35"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8" i="2"/>
  <c r="C11" i="2"/>
  <c r="C12" i="2"/>
  <c r="C5" i="2"/>
  <c r="C13" i="2"/>
  <c r="C2" i="2"/>
  <c r="C6" i="2"/>
  <c r="C9" i="2"/>
  <c r="C3" i="2"/>
  <c r="C10" i="2"/>
  <c r="C7" i="2"/>
  <c r="C4" i="2"/>
  <c r="N1" i="2"/>
  <c r="M1" i="2"/>
  <c r="L1" i="2"/>
  <c r="K1" i="2"/>
  <c r="J1" i="2"/>
  <c r="I1" i="2"/>
  <c r="H1" i="2"/>
  <c r="G1" i="2"/>
  <c r="F1" i="2"/>
  <c r="E1" i="2"/>
  <c r="D1" i="2"/>
  <c r="F25" i="3" l="1"/>
  <c r="F92" i="3"/>
  <c r="CD153" i="3"/>
  <c r="F61" i="4" s="1"/>
  <c r="BP131" i="3"/>
  <c r="BD79" i="3"/>
  <c r="AY65" i="3"/>
  <c r="AV66" i="3"/>
  <c r="AW66" i="3"/>
  <c r="BH53" i="3"/>
  <c r="BP24" i="3"/>
  <c r="K162" i="3"/>
  <c r="H162" i="3"/>
  <c r="AK162" i="3"/>
  <c r="H163" i="3"/>
  <c r="G144" i="3"/>
  <c r="G146" i="3" s="1"/>
  <c r="E144" i="3"/>
  <c r="AA117" i="3"/>
  <c r="H132" i="3"/>
  <c r="E105" i="3"/>
  <c r="F105" i="3"/>
  <c r="G105" i="3"/>
  <c r="AL93" i="3"/>
  <c r="E93" i="3"/>
  <c r="AF79" i="3"/>
  <c r="AG65" i="3"/>
  <c r="S66" i="3"/>
  <c r="G67" i="3"/>
  <c r="E53" i="3"/>
  <c r="E55" i="3" s="1"/>
  <c r="H53" i="3"/>
  <c r="M38" i="3"/>
  <c r="H38" i="3"/>
  <c r="AC24" i="3"/>
  <c r="F24" i="3"/>
  <c r="E24" i="3"/>
  <c r="G25" i="3"/>
  <c r="BQ36" i="3"/>
  <c r="BP37" i="3"/>
  <c r="BN37" i="3"/>
  <c r="BN39" i="3" s="1"/>
  <c r="BO79" i="3"/>
  <c r="BM24" i="3"/>
  <c r="BQ23" i="3"/>
  <c r="BI118" i="3"/>
  <c r="BJ118" i="3"/>
  <c r="BH37" i="3"/>
  <c r="BB79" i="3"/>
  <c r="CC153" i="3"/>
  <c r="E61" i="4" s="1"/>
  <c r="CD61" i="3"/>
  <c r="F79" i="4" s="1"/>
  <c r="AY23" i="3"/>
  <c r="AX79" i="3"/>
  <c r="AU144" i="3"/>
  <c r="CC139" i="3"/>
  <c r="E45" i="4" s="1"/>
  <c r="AP144" i="3"/>
  <c r="AP146" i="3" s="1"/>
  <c r="AQ37" i="3"/>
  <c r="AQ39" i="3" s="1"/>
  <c r="AR105" i="3"/>
  <c r="AR107" i="3" s="1"/>
  <c r="CC61" i="3"/>
  <c r="E79" i="4" s="1"/>
  <c r="CD60" i="3"/>
  <c r="F70" i="4" s="1"/>
  <c r="AE24" i="3"/>
  <c r="AF25" i="3"/>
  <c r="AD79" i="3"/>
  <c r="AD81" i="3" s="1"/>
  <c r="AD105" i="3"/>
  <c r="Y11" i="3"/>
  <c r="Y13" i="3" s="1"/>
  <c r="Y80" i="3"/>
  <c r="Z79" i="3"/>
  <c r="Z81" i="3" s="1"/>
  <c r="Y92" i="3"/>
  <c r="T131" i="3"/>
  <c r="U36" i="3"/>
  <c r="CD138" i="3"/>
  <c r="F59" i="4" s="1"/>
  <c r="M162" i="3"/>
  <c r="CD152" i="3"/>
  <c r="F56" i="4" s="1"/>
  <c r="CC18" i="3"/>
  <c r="E46" i="4" s="1"/>
  <c r="G162" i="3"/>
  <c r="G164" i="3" s="1"/>
  <c r="E118" i="3"/>
  <c r="E66" i="3"/>
  <c r="F66" i="3"/>
  <c r="G66" i="3"/>
  <c r="E11" i="3"/>
  <c r="F12" i="3"/>
  <c r="F11" i="3"/>
  <c r="F13" i="3" s="1"/>
  <c r="G11" i="3"/>
  <c r="CC49" i="3"/>
  <c r="E31" i="4" s="1"/>
  <c r="AU53" i="3"/>
  <c r="CD49" i="3"/>
  <c r="CC47" i="3"/>
  <c r="E26" i="4" s="1"/>
  <c r="CD50" i="3"/>
  <c r="CD47" i="3"/>
  <c r="CE47" i="3" s="1"/>
  <c r="I52" i="3"/>
  <c r="CC50" i="3"/>
  <c r="E33" i="4" s="1"/>
  <c r="F53" i="3"/>
  <c r="CD48" i="3"/>
  <c r="F29" i="4" s="1"/>
  <c r="CD63" i="3"/>
  <c r="T66" i="3"/>
  <c r="BJ66" i="3"/>
  <c r="CD76" i="3"/>
  <c r="F20" i="4" s="1"/>
  <c r="CC76" i="3"/>
  <c r="E20" i="4" s="1"/>
  <c r="AR79" i="3"/>
  <c r="AR81" i="3" s="1"/>
  <c r="AO79" i="3"/>
  <c r="AP79" i="3"/>
  <c r="F94" i="3"/>
  <c r="H92" i="3"/>
  <c r="N106" i="3"/>
  <c r="AC105" i="3"/>
  <c r="AC107" i="3" s="1"/>
  <c r="BP118" i="3"/>
  <c r="BM118" i="3"/>
  <c r="BM120" i="3" s="1"/>
  <c r="F118" i="3"/>
  <c r="F120" i="3" s="1"/>
  <c r="AP118" i="3"/>
  <c r="AD131" i="3"/>
  <c r="G131" i="3"/>
  <c r="M131" i="3"/>
  <c r="AK131" i="3"/>
  <c r="CD128" i="3"/>
  <c r="M144" i="3"/>
  <c r="AF144" i="3"/>
  <c r="BP144" i="3"/>
  <c r="CD141" i="3"/>
  <c r="F23" i="4" s="1"/>
  <c r="T162" i="3"/>
  <c r="T164" i="3" s="1"/>
  <c r="AR162" i="3"/>
  <c r="BP162" i="3"/>
  <c r="AD162" i="3"/>
  <c r="BB162" i="3"/>
  <c r="CD156" i="3"/>
  <c r="F30" i="4" s="1"/>
  <c r="CC156" i="3"/>
  <c r="E30" i="4" s="1"/>
  <c r="F162" i="3"/>
  <c r="F164" i="3" s="1"/>
  <c r="CD155" i="3"/>
  <c r="F28" i="4" s="1"/>
  <c r="CD157" i="3"/>
  <c r="F32" i="4" s="1"/>
  <c r="CC157" i="3"/>
  <c r="E32" i="4" s="1"/>
  <c r="Y162" i="3"/>
  <c r="AW162" i="3"/>
  <c r="I36" i="3"/>
  <c r="I38" i="3" s="1"/>
  <c r="F37" i="3"/>
  <c r="G37" i="3"/>
  <c r="G39" i="3" s="1"/>
  <c r="Y37" i="3"/>
  <c r="AK24" i="3"/>
  <c r="AK26" i="3" s="1"/>
  <c r="I10" i="3"/>
  <c r="I12" i="3" s="1"/>
  <c r="CD8" i="3"/>
  <c r="CC8" i="3"/>
  <c r="E24" i="4" s="1"/>
  <c r="S11" i="3"/>
  <c r="G12" i="3"/>
  <c r="CD18" i="3"/>
  <c r="F46" i="4" s="1"/>
  <c r="CD20" i="3"/>
  <c r="F64" i="4" s="1"/>
  <c r="CD33" i="3"/>
  <c r="CE33" i="3" s="1"/>
  <c r="AV37" i="3"/>
  <c r="AO11" i="3"/>
  <c r="CC60" i="3"/>
  <c r="E70" i="4" s="1"/>
  <c r="CC88" i="3"/>
  <c r="E15" i="4" s="1"/>
  <c r="BJ92" i="3"/>
  <c r="AS104" i="3"/>
  <c r="CD114" i="3"/>
  <c r="F16" i="4" s="1"/>
  <c r="BK117" i="3"/>
  <c r="BQ143" i="3"/>
  <c r="CC138" i="3"/>
  <c r="E59" i="4" s="1"/>
  <c r="CC152" i="3"/>
  <c r="E56" i="4" s="1"/>
  <c r="F131" i="3"/>
  <c r="F133" i="3" s="1"/>
  <c r="Q144" i="3"/>
  <c r="AC144" i="3"/>
  <c r="E145" i="3"/>
  <c r="O130" i="3"/>
  <c r="AM130" i="3"/>
  <c r="H144" i="3"/>
  <c r="H146" i="3" s="1"/>
  <c r="H131" i="3"/>
  <c r="AE144" i="3"/>
  <c r="CD86" i="3"/>
  <c r="F53" i="4" s="1"/>
  <c r="BR91" i="3"/>
  <c r="AE105" i="3"/>
  <c r="G119" i="3"/>
  <c r="I91" i="3"/>
  <c r="I104" i="3"/>
  <c r="AG104" i="3"/>
  <c r="CE100" i="3"/>
  <c r="T118" i="3"/>
  <c r="CD74" i="3"/>
  <c r="F6" i="4" s="1"/>
  <c r="G6" i="4" s="1"/>
  <c r="H6" i="4" s="1"/>
  <c r="AJ79" i="3"/>
  <c r="AJ133" i="3" s="1"/>
  <c r="K53" i="3"/>
  <c r="AI53" i="3"/>
  <c r="AL79" i="3"/>
  <c r="H11" i="3"/>
  <c r="I23" i="3"/>
  <c r="H24" i="3"/>
  <c r="AL24" i="3"/>
  <c r="AL26" i="3" s="1"/>
  <c r="F54" i="3"/>
  <c r="CC63" i="3"/>
  <c r="E19" i="4" s="1"/>
  <c r="BN66" i="3"/>
  <c r="BO66" i="3"/>
  <c r="BM67" i="3"/>
  <c r="BM66" i="3"/>
  <c r="BP66" i="3"/>
  <c r="BP68" i="3" s="1"/>
  <c r="BN67" i="3"/>
  <c r="CD21" i="3"/>
  <c r="CE21" i="3" s="1"/>
  <c r="CC21" i="3"/>
  <c r="E17" i="4" s="1"/>
  <c r="BM25" i="3"/>
  <c r="BN24" i="3"/>
  <c r="BN26" i="3" s="1"/>
  <c r="BN25" i="3"/>
  <c r="BO24" i="3"/>
  <c r="BP25" i="3"/>
  <c r="BP26" i="3"/>
  <c r="BP11" i="3"/>
  <c r="CB10" i="3"/>
  <c r="BQ10" i="3"/>
  <c r="BN11" i="3"/>
  <c r="BN13" i="3" s="1"/>
  <c r="CB161" i="3"/>
  <c r="BM162" i="3"/>
  <c r="BN162" i="3"/>
  <c r="BQ130" i="3"/>
  <c r="BQ132" i="3" s="1"/>
  <c r="BM131" i="3"/>
  <c r="BN131" i="3"/>
  <c r="BN133" i="3" s="1"/>
  <c r="BN132" i="3"/>
  <c r="BO131" i="3"/>
  <c r="BO133" i="3" s="1"/>
  <c r="BM144" i="3"/>
  <c r="BO145" i="3"/>
  <c r="CB143" i="3"/>
  <c r="BO144" i="3"/>
  <c r="BO118" i="3"/>
  <c r="BO81" i="3" s="1"/>
  <c r="CC110" i="3"/>
  <c r="E71" i="4" s="1"/>
  <c r="BN118" i="3"/>
  <c r="BM119" i="3"/>
  <c r="BN80" i="3"/>
  <c r="BP79" i="3"/>
  <c r="BP81" i="3" s="1"/>
  <c r="CB78" i="3"/>
  <c r="BM79" i="3"/>
  <c r="BN79" i="3"/>
  <c r="CB36" i="3"/>
  <c r="CC34" i="3"/>
  <c r="E18" i="4" s="1"/>
  <c r="BN38" i="3"/>
  <c r="BM37" i="3"/>
  <c r="BO37" i="3"/>
  <c r="CB91" i="3"/>
  <c r="BO93" i="3"/>
  <c r="BM92" i="3"/>
  <c r="BM94" i="3" s="1"/>
  <c r="BN92" i="3"/>
  <c r="BP54" i="3"/>
  <c r="BQ52" i="3"/>
  <c r="CB52" i="3"/>
  <c r="BP53" i="3"/>
  <c r="BN53" i="3"/>
  <c r="BO53" i="3"/>
  <c r="BM54" i="3"/>
  <c r="BP106" i="3"/>
  <c r="BO105" i="3"/>
  <c r="BN105" i="3"/>
  <c r="BP105" i="3"/>
  <c r="CB104" i="3"/>
  <c r="BQ104" i="3"/>
  <c r="BK78" i="3"/>
  <c r="BK163" i="3" s="1"/>
  <c r="BJ79" i="3"/>
  <c r="BH79" i="3"/>
  <c r="BJ80" i="3"/>
  <c r="BI79" i="3"/>
  <c r="BI81" i="3" s="1"/>
  <c r="BG80" i="3"/>
  <c r="BI80" i="3"/>
  <c r="BI163" i="3"/>
  <c r="BI162" i="3"/>
  <c r="BJ162" i="3"/>
  <c r="BJ164" i="3" s="1"/>
  <c r="BG162" i="3"/>
  <c r="BH162" i="3"/>
  <c r="BH144" i="3"/>
  <c r="BK143" i="3"/>
  <c r="BK145" i="3" s="1"/>
  <c r="BI144" i="3"/>
  <c r="BJ145" i="3"/>
  <c r="BH92" i="3"/>
  <c r="BH94" i="3" s="1"/>
  <c r="BJ93" i="3"/>
  <c r="BI92" i="3"/>
  <c r="BG93" i="3"/>
  <c r="BI93" i="3"/>
  <c r="CD89" i="3"/>
  <c r="F25" i="4" s="1"/>
  <c r="CA23" i="3"/>
  <c r="BJ24" i="3"/>
  <c r="BJ26" i="3" s="1"/>
  <c r="BG24" i="3"/>
  <c r="BH25" i="3"/>
  <c r="BH24" i="3"/>
  <c r="BH26" i="3" s="1"/>
  <c r="BG25" i="3"/>
  <c r="BK10" i="3"/>
  <c r="BH11" i="3"/>
  <c r="BH55" i="3" s="1"/>
  <c r="BI11" i="3"/>
  <c r="BG54" i="3"/>
  <c r="BI53" i="3"/>
  <c r="BG53" i="3"/>
  <c r="BH119" i="3"/>
  <c r="BK104" i="3"/>
  <c r="BC105" i="3"/>
  <c r="BC164" i="3" s="1"/>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B94" i="3" s="1"/>
  <c r="BD118" i="3"/>
  <c r="CC112" i="3"/>
  <c r="E43" i="4" s="1"/>
  <c r="BZ117" i="3"/>
  <c r="CD112" i="3"/>
  <c r="F43" i="4" s="1"/>
  <c r="BB118" i="3"/>
  <c r="BC118" i="3"/>
  <c r="BE52" i="3"/>
  <c r="BC54" i="3"/>
  <c r="BD53" i="3"/>
  <c r="BD120" i="3" s="1"/>
  <c r="BA53" i="3"/>
  <c r="BB53" i="3"/>
  <c r="BB120" i="3" s="1"/>
  <c r="BB54" i="3"/>
  <c r="BE65" i="3"/>
  <c r="BD67" i="3"/>
  <c r="BD66" i="3"/>
  <c r="BB66" i="3"/>
  <c r="BA66" i="3"/>
  <c r="BC66" i="3"/>
  <c r="BC67" i="3"/>
  <c r="BE36" i="3"/>
  <c r="BB37" i="3"/>
  <c r="BD38" i="3"/>
  <c r="BC37" i="3"/>
  <c r="BC162" i="3"/>
  <c r="BE161" i="3"/>
  <c r="BD162" i="3"/>
  <c r="BC144" i="3"/>
  <c r="BD144" i="3"/>
  <c r="BA144" i="3"/>
  <c r="BE10" i="3"/>
  <c r="BC11" i="3"/>
  <c r="BB12" i="3"/>
  <c r="BZ10" i="3"/>
  <c r="BD11" i="3"/>
  <c r="BD13" i="3" s="1"/>
  <c r="BA11" i="3"/>
  <c r="BA12" i="3"/>
  <c r="BE78" i="3"/>
  <c r="CD7" i="3"/>
  <c r="CC7" i="3"/>
  <c r="E13" i="4" s="1"/>
  <c r="AV11" i="3"/>
  <c r="AW11" i="3"/>
  <c r="AX12" i="3"/>
  <c r="AY10" i="3"/>
  <c r="AV12" i="3"/>
  <c r="AX11" i="3"/>
  <c r="AU11" i="3"/>
  <c r="AV105" i="3"/>
  <c r="AW106" i="3"/>
  <c r="AW105" i="3"/>
  <c r="AW107" i="3" s="1"/>
  <c r="AU105" i="3"/>
  <c r="AV106" i="3"/>
  <c r="BY36" i="3"/>
  <c r="AW37" i="3"/>
  <c r="AU37" i="3"/>
  <c r="AX37" i="3"/>
  <c r="AU38" i="3"/>
  <c r="AV38" i="3"/>
  <c r="AV24" i="3"/>
  <c r="AX25" i="3"/>
  <c r="BY23" i="3"/>
  <c r="AX24" i="3"/>
  <c r="AX26" i="3" s="1"/>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AV120" i="3" s="1"/>
  <c r="CD154" i="3"/>
  <c r="F47" i="4" s="1"/>
  <c r="AX162" i="3"/>
  <c r="AV162" i="3"/>
  <c r="AU162" i="3"/>
  <c r="AU67" i="3"/>
  <c r="AX66" i="3"/>
  <c r="AX68" i="3" s="1"/>
  <c r="AW131" i="3"/>
  <c r="AW133" i="3" s="1"/>
  <c r="BY130" i="3"/>
  <c r="AX131" i="3"/>
  <c r="AV131" i="3"/>
  <c r="AV133" i="3" s="1"/>
  <c r="AU131" i="3"/>
  <c r="AU132" i="3"/>
  <c r="AS143" i="3"/>
  <c r="AQ144" i="3"/>
  <c r="AR144" i="3"/>
  <c r="AQ145" i="3"/>
  <c r="BX143" i="3"/>
  <c r="AO144" i="3"/>
  <c r="AO146" i="3" s="1"/>
  <c r="AS36" i="3"/>
  <c r="AO37" i="3"/>
  <c r="BX36" i="3"/>
  <c r="AR37" i="3"/>
  <c r="AP38" i="3"/>
  <c r="AP37" i="3"/>
  <c r="AP39" i="3" s="1"/>
  <c r="AQ80" i="3"/>
  <c r="AQ79" i="3"/>
  <c r="BX78" i="3"/>
  <c r="AP80" i="3"/>
  <c r="AQ105" i="3"/>
  <c r="AP105" i="3"/>
  <c r="AR106" i="3"/>
  <c r="AQ118" i="3"/>
  <c r="AR118" i="3"/>
  <c r="AO118" i="3"/>
  <c r="AO119" i="3"/>
  <c r="AS10" i="3"/>
  <c r="AP11" i="3"/>
  <c r="AR12" i="3"/>
  <c r="AR11" i="3"/>
  <c r="AS130" i="3"/>
  <c r="AO131" i="3"/>
  <c r="AQ131" i="3"/>
  <c r="AP131" i="3"/>
  <c r="AR131" i="3"/>
  <c r="AR133" i="3" s="1"/>
  <c r="AP132" i="3"/>
  <c r="AP24" i="3"/>
  <c r="AP26" i="3" s="1"/>
  <c r="AO24" i="3"/>
  <c r="AS23" i="3"/>
  <c r="AS132" i="3" s="1"/>
  <c r="AQ24" i="3"/>
  <c r="AQ26" i="3" s="1"/>
  <c r="AO25" i="3"/>
  <c r="AR24" i="3"/>
  <c r="AP25" i="3"/>
  <c r="AR25" i="3"/>
  <c r="AO162" i="3"/>
  <c r="AP162" i="3"/>
  <c r="AP163" i="3"/>
  <c r="AQ162" i="3"/>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27" i="4" s="1"/>
  <c r="AM117" i="3"/>
  <c r="AK118" i="3"/>
  <c r="AJ92" i="3"/>
  <c r="AJ94" i="3" s="1"/>
  <c r="AI93" i="3"/>
  <c r="AK92" i="3"/>
  <c r="AL92" i="3"/>
  <c r="AK93" i="3"/>
  <c r="AI54" i="3"/>
  <c r="AJ53" i="3"/>
  <c r="AK53" i="3"/>
  <c r="AI24" i="3"/>
  <c r="AI26" i="3" s="1"/>
  <c r="AK25" i="3"/>
  <c r="AJ24" i="3"/>
  <c r="AJ26" i="3" s="1"/>
  <c r="AI25" i="3"/>
  <c r="AK163" i="3"/>
  <c r="AI162" i="3"/>
  <c r="AL162" i="3"/>
  <c r="AJ162" i="3"/>
  <c r="AM104" i="3"/>
  <c r="AJ105" i="3"/>
  <c r="AI106" i="3"/>
  <c r="AL106" i="3"/>
  <c r="AI105" i="3"/>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G161" i="3"/>
  <c r="AF162" i="3"/>
  <c r="AF164" i="3" s="1"/>
  <c r="AF163" i="3"/>
  <c r="AF132" i="3"/>
  <c r="AG130" i="3"/>
  <c r="AG132" i="3" s="1"/>
  <c r="AE131" i="3"/>
  <c r="AF131" i="3"/>
  <c r="AF133" i="3" s="1"/>
  <c r="CD34" i="3"/>
  <c r="F18" i="4" s="1"/>
  <c r="AE37" i="3"/>
  <c r="AE39" i="3" s="1"/>
  <c r="AG36" i="3"/>
  <c r="AG38" i="3" s="1"/>
  <c r="AF38" i="3"/>
  <c r="AD37" i="3"/>
  <c r="AD39" i="3" s="1"/>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27" i="4" s="1"/>
  <c r="CD102" i="3"/>
  <c r="F21" i="4" s="1"/>
  <c r="CC102" i="3"/>
  <c r="E21" i="4" s="1"/>
  <c r="AD107" i="3"/>
  <c r="AD106" i="3"/>
  <c r="AE107" i="3"/>
  <c r="BU36" i="3"/>
  <c r="X38" i="3"/>
  <c r="X37" i="3"/>
  <c r="Z37" i="3"/>
  <c r="W38" i="3"/>
  <c r="CD31" i="3"/>
  <c r="F73" i="4" s="1"/>
  <c r="W37" i="3"/>
  <c r="AA10" i="3"/>
  <c r="CD6" i="3"/>
  <c r="F72" i="4" s="1"/>
  <c r="Y12" i="3"/>
  <c r="CC3" i="3"/>
  <c r="E67" i="4" s="1"/>
  <c r="Z11" i="3"/>
  <c r="Z13" i="3" s="1"/>
  <c r="BU78" i="3"/>
  <c r="W79" i="3"/>
  <c r="W81" i="3" s="1"/>
  <c r="W80" i="3"/>
  <c r="Y79" i="3"/>
  <c r="X79" i="3"/>
  <c r="X81" i="3" s="1"/>
  <c r="X80" i="3"/>
  <c r="Z144" i="3"/>
  <c r="AA143" i="3"/>
  <c r="X144" i="3"/>
  <c r="X146" i="3" s="1"/>
  <c r="X145" i="3"/>
  <c r="W144" i="3"/>
  <c r="Y144" i="3"/>
  <c r="Y146" i="3" s="1"/>
  <c r="CD44" i="3"/>
  <c r="F55" i="4" s="1"/>
  <c r="CC44" i="3"/>
  <c r="E55" i="4" s="1"/>
  <c r="Z53" i="3"/>
  <c r="Y53" i="3"/>
  <c r="W53" i="3"/>
  <c r="Y54" i="3"/>
  <c r="X131" i="3"/>
  <c r="W131" i="3"/>
  <c r="W132" i="3"/>
  <c r="Y131" i="3"/>
  <c r="Z131" i="3"/>
  <c r="Z133" i="3" s="1"/>
  <c r="AA23" i="3"/>
  <c r="AA119" i="3" s="1"/>
  <c r="W24" i="3"/>
  <c r="W26" i="3" s="1"/>
  <c r="Y25" i="3"/>
  <c r="Z24" i="3"/>
  <c r="X118" i="3"/>
  <c r="Y105" i="3"/>
  <c r="Z105" i="3"/>
  <c r="BU104" i="3"/>
  <c r="W105" i="3"/>
  <c r="X106" i="3"/>
  <c r="X105" i="3"/>
  <c r="Y106" i="3"/>
  <c r="AA65" i="3"/>
  <c r="Y66" i="3"/>
  <c r="Y163" i="3"/>
  <c r="BU161" i="3"/>
  <c r="Z162" i="3"/>
  <c r="W163" i="3"/>
  <c r="X162" i="3"/>
  <c r="W162" i="3"/>
  <c r="X92" i="3"/>
  <c r="Z92" i="3"/>
  <c r="W92" i="3"/>
  <c r="W93" i="3"/>
  <c r="X93" i="3"/>
  <c r="Y93" i="3"/>
  <c r="CC86" i="3"/>
  <c r="E53" i="4" s="1"/>
  <c r="S93" i="3"/>
  <c r="Q92" i="3"/>
  <c r="S92" i="3"/>
  <c r="BT91" i="3"/>
  <c r="R92" i="3"/>
  <c r="T92" i="3"/>
  <c r="CC73" i="3"/>
  <c r="E74" i="4" s="1"/>
  <c r="CD71" i="3"/>
  <c r="F66" i="4" s="1"/>
  <c r="CD16" i="3"/>
  <c r="F40" i="4" s="1"/>
  <c r="BT23" i="3"/>
  <c r="U23" i="3"/>
  <c r="U25" i="3" s="1"/>
  <c r="S24" i="3"/>
  <c r="S26" i="3" s="1"/>
  <c r="T24" i="3"/>
  <c r="T26" i="3" s="1"/>
  <c r="Q25" i="3"/>
  <c r="R25" i="3"/>
  <c r="R24" i="3"/>
  <c r="R26" i="3" s="1"/>
  <c r="T25" i="3"/>
  <c r="BT104" i="3"/>
  <c r="U104" i="3"/>
  <c r="S105" i="3"/>
  <c r="T105" i="3"/>
  <c r="R105" i="3"/>
  <c r="T106" i="3"/>
  <c r="CD150" i="3"/>
  <c r="F58" i="4" s="1"/>
  <c r="R163" i="3"/>
  <c r="Q162" i="3"/>
  <c r="R162" i="3"/>
  <c r="S162" i="3"/>
  <c r="S68" i="3" s="1"/>
  <c r="Q67" i="3"/>
  <c r="CC58" i="3"/>
  <c r="E36" i="4" s="1"/>
  <c r="R67" i="3"/>
  <c r="Q66" i="3"/>
  <c r="Q164" i="3" s="1"/>
  <c r="R66" i="3"/>
  <c r="T53" i="3"/>
  <c r="R53" i="3"/>
  <c r="R55" i="3" s="1"/>
  <c r="BT52" i="3"/>
  <c r="Q54" i="3"/>
  <c r="T55" i="3"/>
  <c r="T54" i="3"/>
  <c r="S53" i="3"/>
  <c r="CC136" i="3"/>
  <c r="E48" i="4" s="1"/>
  <c r="S144" i="3"/>
  <c r="T144" i="3"/>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BT36" i="3"/>
  <c r="Q37" i="3"/>
  <c r="Q39" i="3" s="1"/>
  <c r="R39" i="3"/>
  <c r="R38" i="3"/>
  <c r="S37" i="3"/>
  <c r="S39" i="3" s="1"/>
  <c r="T37" i="3"/>
  <c r="Q119" i="3"/>
  <c r="R118" i="3"/>
  <c r="CD111" i="3"/>
  <c r="F65" i="4" s="1"/>
  <c r="S118" i="3"/>
  <c r="Q118" i="3"/>
  <c r="CC113" i="3"/>
  <c r="E68" i="4" s="1"/>
  <c r="O104" i="3"/>
  <c r="CC98" i="3"/>
  <c r="E50" i="4" s="1"/>
  <c r="K105" i="3"/>
  <c r="M105" i="3"/>
  <c r="CD97" i="3"/>
  <c r="F78" i="4" s="1"/>
  <c r="CC97" i="3"/>
  <c r="E78" i="4" s="1"/>
  <c r="K106" i="3"/>
  <c r="BS130" i="3"/>
  <c r="K131" i="3"/>
  <c r="M132" i="3"/>
  <c r="N131" i="3"/>
  <c r="L131" i="3"/>
  <c r="L133" i="3" s="1"/>
  <c r="N92" i="3"/>
  <c r="CC84" i="3"/>
  <c r="E76" i="4" s="1"/>
  <c r="M93" i="3"/>
  <c r="N93" i="3"/>
  <c r="M92" i="3"/>
  <c r="L92" i="3"/>
  <c r="O10" i="3"/>
  <c r="CC4" i="3"/>
  <c r="E41" i="4" s="1"/>
  <c r="CD4" i="3"/>
  <c r="F41" i="4" s="1"/>
  <c r="L118" i="3"/>
  <c r="CC137" i="3"/>
  <c r="E80" i="4" s="1"/>
  <c r="L144" i="3"/>
  <c r="N145" i="3"/>
  <c r="CC111" i="3"/>
  <c r="E65" i="4" s="1"/>
  <c r="O117" i="3"/>
  <c r="CC30" i="3"/>
  <c r="E51" i="4" s="1"/>
  <c r="L37" i="3"/>
  <c r="L39" i="3" s="1"/>
  <c r="M37" i="3"/>
  <c r="CC29" i="3"/>
  <c r="E44" i="4" s="1"/>
  <c r="N37" i="3"/>
  <c r="N39" i="3" s="1"/>
  <c r="N38" i="3"/>
  <c r="K37" i="3"/>
  <c r="K39" i="3" s="1"/>
  <c r="CC150" i="3"/>
  <c r="E58" i="4" s="1"/>
  <c r="N162" i="3"/>
  <c r="BS161" i="3"/>
  <c r="CC149" i="3"/>
  <c r="E54" i="4" s="1"/>
  <c r="M163" i="3"/>
  <c r="CC17" i="3"/>
  <c r="E37" i="4" s="1"/>
  <c r="BS23" i="3"/>
  <c r="N80" i="3"/>
  <c r="CC16" i="3"/>
  <c r="E40" i="4" s="1"/>
  <c r="L24" i="3"/>
  <c r="K24" i="3"/>
  <c r="M24" i="3"/>
  <c r="N24" i="3"/>
  <c r="L25" i="3"/>
  <c r="M25" i="3"/>
  <c r="BS78" i="3"/>
  <c r="CC71" i="3"/>
  <c r="E66" i="4" s="1"/>
  <c r="O78" i="3"/>
  <c r="N79" i="3"/>
  <c r="L79" i="3"/>
  <c r="K80" i="3"/>
  <c r="M79" i="3"/>
  <c r="M80" i="3"/>
  <c r="CD59" i="3"/>
  <c r="F75" i="4" s="1"/>
  <c r="N66" i="3"/>
  <c r="CC43" i="3"/>
  <c r="E42" i="4" s="1"/>
  <c r="L53" i="3"/>
  <c r="CD42" i="3"/>
  <c r="F60" i="4" s="1"/>
  <c r="CC42" i="3"/>
  <c r="E60" i="4" s="1"/>
  <c r="M53" i="3"/>
  <c r="K54" i="3"/>
  <c r="F17" i="4"/>
  <c r="F13" i="4"/>
  <c r="F24" i="4"/>
  <c r="CE8" i="3"/>
  <c r="R12" i="3"/>
  <c r="BI12" i="3"/>
  <c r="S12" i="3"/>
  <c r="BR36" i="3"/>
  <c r="E37" i="3"/>
  <c r="BC53" i="3"/>
  <c r="BZ52" i="3"/>
  <c r="CD58" i="3"/>
  <c r="I65" i="3"/>
  <c r="BY65" i="3"/>
  <c r="AU66" i="3"/>
  <c r="AU68" i="3" s="1"/>
  <c r="F4" i="4"/>
  <c r="K11" i="3"/>
  <c r="BS10" i="3"/>
  <c r="BR10" i="3"/>
  <c r="BX10" i="3"/>
  <c r="L11" i="3"/>
  <c r="Q11" i="3"/>
  <c r="Q13" i="3" s="1"/>
  <c r="W12" i="3"/>
  <c r="AF12" i="3"/>
  <c r="BB11" i="3"/>
  <c r="BB81" i="3" s="1"/>
  <c r="BM11" i="3"/>
  <c r="BM164" i="3" s="1"/>
  <c r="N12" i="3"/>
  <c r="T12" i="3"/>
  <c r="Z12" i="3"/>
  <c r="BG12" i="3"/>
  <c r="BM12" i="3"/>
  <c r="CD17" i="3"/>
  <c r="BU23" i="3"/>
  <c r="BZ23" i="3"/>
  <c r="G24" i="3"/>
  <c r="Q24" i="3"/>
  <c r="Q26" i="3" s="1"/>
  <c r="X25" i="3"/>
  <c r="AV25" i="3"/>
  <c r="BI24" i="3"/>
  <c r="Z25" i="3"/>
  <c r="AA36" i="3"/>
  <c r="AY36" i="3"/>
  <c r="AY25" i="3" s="1"/>
  <c r="BV36" i="3"/>
  <c r="AC37" i="3"/>
  <c r="AC39" i="3" s="1"/>
  <c r="O52" i="3"/>
  <c r="AM52" i="3"/>
  <c r="BK52" i="3"/>
  <c r="F14" i="4"/>
  <c r="G14" i="4" s="1"/>
  <c r="H14" i="4" s="1"/>
  <c r="CE46" i="3"/>
  <c r="F31" i="4"/>
  <c r="CE49" i="3"/>
  <c r="Q53" i="3"/>
  <c r="Q55" i="3" s="1"/>
  <c r="G80" i="3"/>
  <c r="F80" i="3"/>
  <c r="H79" i="3"/>
  <c r="H80" i="3"/>
  <c r="G79" i="3"/>
  <c r="AV79" i="3"/>
  <c r="AI11" i="3"/>
  <c r="AI13" i="3" s="1"/>
  <c r="BW10" i="3"/>
  <c r="M12" i="3"/>
  <c r="BN12" i="3"/>
  <c r="L12" i="3"/>
  <c r="BP13" i="3"/>
  <c r="CC20" i="3"/>
  <c r="E64" i="4" s="1"/>
  <c r="X24" i="3"/>
  <c r="X26" i="3" s="1"/>
  <c r="CB23" i="3"/>
  <c r="BV23" i="3"/>
  <c r="AU24" i="3"/>
  <c r="H25" i="3"/>
  <c r="AU25" i="3"/>
  <c r="CD29" i="3"/>
  <c r="CD30" i="3"/>
  <c r="BZ36" i="3"/>
  <c r="BA37" i="3"/>
  <c r="F2" i="4"/>
  <c r="G2" i="4" s="1"/>
  <c r="H2" i="4" s="1"/>
  <c r="CE45" i="3"/>
  <c r="F26" i="4"/>
  <c r="G53" i="3"/>
  <c r="G54" i="3"/>
  <c r="BR52" i="3"/>
  <c r="M66" i="3"/>
  <c r="BS65" i="3"/>
  <c r="Y67" i="3"/>
  <c r="Y68" i="3"/>
  <c r="X67" i="3"/>
  <c r="W67" i="3"/>
  <c r="Z66" i="3"/>
  <c r="W66" i="3"/>
  <c r="Z67" i="3"/>
  <c r="T79" i="3"/>
  <c r="BT78" i="3"/>
  <c r="Q80" i="3"/>
  <c r="T80" i="3"/>
  <c r="R80" i="3"/>
  <c r="S79" i="3"/>
  <c r="S81" i="3" s="1"/>
  <c r="E80" i="3"/>
  <c r="AP93" i="3"/>
  <c r="AO93" i="3"/>
  <c r="AR93" i="3"/>
  <c r="AQ93" i="3"/>
  <c r="AR92" i="3"/>
  <c r="CC31" i="3"/>
  <c r="E73" i="4" s="1"/>
  <c r="F12" i="4"/>
  <c r="G12" i="4" s="1"/>
  <c r="H12" i="4" s="1"/>
  <c r="F33" i="4"/>
  <c r="U52" i="3"/>
  <c r="U54" i="3" s="1"/>
  <c r="F19" i="4"/>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O23" i="3"/>
  <c r="AM23" i="3"/>
  <c r="AM25" i="3" s="1"/>
  <c r="BK23" i="3"/>
  <c r="CD19" i="3"/>
  <c r="BX23" i="3"/>
  <c r="BR23" i="3"/>
  <c r="BW23" i="3"/>
  <c r="N25" i="3"/>
  <c r="Y24" i="3"/>
  <c r="Y26" i="3" s="1"/>
  <c r="AL25" i="3"/>
  <c r="AW24" i="3"/>
  <c r="BJ25" i="3"/>
  <c r="K25" i="3"/>
  <c r="W25" i="3"/>
  <c r="AJ25" i="3"/>
  <c r="AW25" i="3"/>
  <c r="BI25" i="3"/>
  <c r="O36" i="3"/>
  <c r="O38" i="3" s="1"/>
  <c r="AM36" i="3"/>
  <c r="BK36" i="3"/>
  <c r="CD32" i="3"/>
  <c r="BS36" i="3"/>
  <c r="AA52" i="3"/>
  <c r="AA54" i="3" s="1"/>
  <c r="AY52" i="3"/>
  <c r="CD43" i="3"/>
  <c r="CC48" i="3"/>
  <c r="AE53" i="3"/>
  <c r="BV52" i="3"/>
  <c r="BU52" i="3"/>
  <c r="BM53" i="3"/>
  <c r="H66" i="3"/>
  <c r="H67" i="3"/>
  <c r="BI66" i="3"/>
  <c r="CA65" i="3"/>
  <c r="F79" i="3"/>
  <c r="BG79" i="3"/>
  <c r="CA78" i="3"/>
  <c r="K79" i="3"/>
  <c r="S80" i="3"/>
  <c r="H37" i="3"/>
  <c r="AF37" i="3"/>
  <c r="BD37" i="3"/>
  <c r="E38" i="3"/>
  <c r="S38" i="3"/>
  <c r="AC38" i="3"/>
  <c r="AQ38" i="3"/>
  <c r="BA38" i="3"/>
  <c r="BO38" i="3"/>
  <c r="T39" i="3"/>
  <c r="N53" i="3"/>
  <c r="AL53" i="3"/>
  <c r="BJ53" i="3"/>
  <c r="L54" i="3"/>
  <c r="Z54" i="3"/>
  <c r="AJ54" i="3"/>
  <c r="AX54" i="3"/>
  <c r="BH54" i="3"/>
  <c r="O65" i="3"/>
  <c r="AM65" i="3"/>
  <c r="AM67" i="3" s="1"/>
  <c r="BK65" i="3"/>
  <c r="K67" i="3"/>
  <c r="N67" i="3"/>
  <c r="L66" i="3"/>
  <c r="BG67" i="3"/>
  <c r="BJ67" i="3"/>
  <c r="BH66" i="3"/>
  <c r="Q79" i="3"/>
  <c r="BV78" i="3"/>
  <c r="AC79" i="3"/>
  <c r="AC81" i="3" s="1"/>
  <c r="AF93" i="3"/>
  <c r="AE92" i="3"/>
  <c r="AE94" i="3" s="1"/>
  <c r="AE93" i="3"/>
  <c r="AD93" i="3"/>
  <c r="AC93" i="3"/>
  <c r="AF92" i="3"/>
  <c r="AF94" i="3" s="1"/>
  <c r="F9" i="4"/>
  <c r="G9" i="4" s="1"/>
  <c r="H9"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D81" i="3"/>
  <c r="BC80" i="3"/>
  <c r="BB80" i="3"/>
  <c r="BM80" i="3"/>
  <c r="BP80" i="3"/>
  <c r="BA80" i="3"/>
  <c r="BO80" i="3"/>
  <c r="CC87" i="3"/>
  <c r="E4" i="4" s="1"/>
  <c r="F15" i="4"/>
  <c r="CE88" i="3"/>
  <c r="AP92" i="3"/>
  <c r="G38" i="3"/>
  <c r="L38" i="3"/>
  <c r="Q38" i="3"/>
  <c r="U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7" i="4" s="1"/>
  <c r="BT65" i="3"/>
  <c r="X66" i="3"/>
  <c r="CB65" i="3"/>
  <c r="AI67" i="3"/>
  <c r="AL67" i="3"/>
  <c r="AJ66" i="3"/>
  <c r="AJ68" i="3" s="1"/>
  <c r="M67" i="3"/>
  <c r="BI67" i="3"/>
  <c r="AA78" i="3"/>
  <c r="AA80" i="3" s="1"/>
  <c r="AY78" i="3"/>
  <c r="AY80" i="3" s="1"/>
  <c r="CD72" i="3"/>
  <c r="CC72" i="3"/>
  <c r="E49"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M93" i="3"/>
  <c r="BP93" i="3"/>
  <c r="F39" i="4"/>
  <c r="G39" i="4" s="1"/>
  <c r="H39" i="4" s="1"/>
  <c r="CE99" i="3"/>
  <c r="BM105" i="3"/>
  <c r="CD110" i="3"/>
  <c r="I117" i="3"/>
  <c r="AG117" i="3"/>
  <c r="BE117" i="3"/>
  <c r="BU117" i="3"/>
  <c r="W118" i="3"/>
  <c r="F22" i="4"/>
  <c r="E67" i="3"/>
  <c r="I67" i="3"/>
  <c r="S67" i="3"/>
  <c r="AC67" i="3"/>
  <c r="AQ67" i="3"/>
  <c r="BA67" i="3"/>
  <c r="BE67" i="3"/>
  <c r="BO67" i="3"/>
  <c r="U91" i="3"/>
  <c r="U93" i="3" s="1"/>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5" i="4" s="1"/>
  <c r="AD92" i="3"/>
  <c r="AD94" i="3" s="1"/>
  <c r="AO92" i="3"/>
  <c r="BZ91" i="3"/>
  <c r="BG92" i="3"/>
  <c r="CA91" i="3"/>
  <c r="H93" i="3"/>
  <c r="G92" i="3"/>
  <c r="G94" i="3" s="1"/>
  <c r="G93" i="3"/>
  <c r="F93" i="3"/>
  <c r="R93" i="3"/>
  <c r="Q93" i="3"/>
  <c r="T93" i="3"/>
  <c r="CD98" i="3"/>
  <c r="G52" i="4"/>
  <c r="H52" i="4" s="1"/>
  <c r="Q105" i="3"/>
  <c r="U117" i="3"/>
  <c r="U119" i="3" s="1"/>
  <c r="AS117" i="3"/>
  <c r="BQ117" i="3"/>
  <c r="CC114" i="3"/>
  <c r="E16" i="4" s="1"/>
  <c r="M118" i="3"/>
  <c r="M120" i="3" s="1"/>
  <c r="N118" i="3"/>
  <c r="Z118" i="3"/>
  <c r="AI119" i="3"/>
  <c r="AL119" i="3"/>
  <c r="AK119" i="3"/>
  <c r="AJ119" i="3"/>
  <c r="AI118" i="3"/>
  <c r="AW119" i="3"/>
  <c r="AV119" i="3"/>
  <c r="AU119" i="3"/>
  <c r="AX119" i="3"/>
  <c r="F45" i="4"/>
  <c r="CE13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0"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Q107" i="3"/>
  <c r="AW118" i="3"/>
  <c r="BG118" i="3"/>
  <c r="BG120" i="3" s="1"/>
  <c r="BT117" i="3"/>
  <c r="BX117" i="3"/>
  <c r="CB117" i="3"/>
  <c r="F119" i="3"/>
  <c r="E119" i="3"/>
  <c r="H119" i="3"/>
  <c r="T119" i="3"/>
  <c r="S119" i="3"/>
  <c r="R119" i="3"/>
  <c r="AD119" i="3"/>
  <c r="AC119" i="3"/>
  <c r="AF119" i="3"/>
  <c r="AR119" i="3"/>
  <c r="AQ119" i="3"/>
  <c r="AQ120" i="3"/>
  <c r="AP119" i="3"/>
  <c r="AE119" i="3"/>
  <c r="BI120" i="3"/>
  <c r="AA130" i="3"/>
  <c r="AY130" i="3"/>
  <c r="CC123" i="3"/>
  <c r="E63" i="4" s="1"/>
  <c r="CD127" i="3"/>
  <c r="BR130" i="3"/>
  <c r="E131" i="3"/>
  <c r="I130" i="3"/>
  <c r="BW130" i="3"/>
  <c r="I143" i="3"/>
  <c r="AG143" i="3"/>
  <c r="AG145" i="3" s="1"/>
  <c r="BE143" i="3"/>
  <c r="BE145" i="3" s="1"/>
  <c r="F144" i="3"/>
  <c r="F146" i="3" s="1"/>
  <c r="BR143" i="3"/>
  <c r="AI144" i="3"/>
  <c r="BW143" i="3"/>
  <c r="H105" i="3"/>
  <c r="AF105" i="3"/>
  <c r="BD105" i="3"/>
  <c r="E106" i="3"/>
  <c r="S106" i="3"/>
  <c r="AC106" i="3"/>
  <c r="AG106" i="3"/>
  <c r="AQ106" i="3"/>
  <c r="BA106" i="3"/>
  <c r="BO106" i="3"/>
  <c r="BB119" i="3"/>
  <c r="BE119" i="3"/>
  <c r="BA119" i="3"/>
  <c r="BD119" i="3"/>
  <c r="BC119" i="3"/>
  <c r="CD123" i="3"/>
  <c r="F5" i="4"/>
  <c r="G5" i="4" s="1"/>
  <c r="H5" i="4" s="1"/>
  <c r="CE126" i="3"/>
  <c r="CC128" i="3"/>
  <c r="E22" i="4" s="1"/>
  <c r="BU130" i="3"/>
  <c r="BV130" i="3"/>
  <c r="AC131" i="3"/>
  <c r="CC141" i="3"/>
  <c r="E23" i="4" s="1"/>
  <c r="AD144" i="3"/>
  <c r="BV143" i="3"/>
  <c r="BG144" i="3"/>
  <c r="BG146" i="3" s="1"/>
  <c r="CA143" i="3"/>
  <c r="H145" i="3"/>
  <c r="G145" i="3"/>
  <c r="F145" i="3"/>
  <c r="R145" i="3"/>
  <c r="Q145" i="3"/>
  <c r="T145" i="3"/>
  <c r="AF145" i="3"/>
  <c r="AE145" i="3"/>
  <c r="AD145" i="3"/>
  <c r="AP145" i="3"/>
  <c r="AO145" i="3"/>
  <c r="AR145" i="3"/>
  <c r="BD145" i="3"/>
  <c r="BC145" i="3"/>
  <c r="BB145" i="3"/>
  <c r="BM146" i="3"/>
  <c r="BP146" i="3"/>
  <c r="BN145" i="3"/>
  <c r="BM145" i="3"/>
  <c r="BP145" i="3"/>
  <c r="S145" i="3"/>
  <c r="AA161" i="3"/>
  <c r="CD149" i="3"/>
  <c r="AY161" i="3"/>
  <c r="CE157" i="3"/>
  <c r="BN119" i="3"/>
  <c r="BT130" i="3"/>
  <c r="BX130" i="3"/>
  <c r="CB130" i="3"/>
  <c r="E132" i="3"/>
  <c r="N132" i="3"/>
  <c r="S132" i="3"/>
  <c r="X132" i="3"/>
  <c r="AC132" i="3"/>
  <c r="AL132" i="3"/>
  <c r="AQ132" i="3"/>
  <c r="AV132" i="3"/>
  <c r="BA132" i="3"/>
  <c r="BJ132" i="3"/>
  <c r="BO132" i="3"/>
  <c r="AD133" i="3"/>
  <c r="BB133" i="3"/>
  <c r="BP133" i="3"/>
  <c r="CD136" i="3"/>
  <c r="BU143" i="3"/>
  <c r="BY143" i="3"/>
  <c r="K145" i="3"/>
  <c r="Y145" i="3"/>
  <c r="AI145" i="3"/>
  <c r="AM145" i="3"/>
  <c r="BG145" i="3"/>
  <c r="CE153" i="3"/>
  <c r="CC155" i="3"/>
  <c r="BR161" i="3"/>
  <c r="E162" i="3"/>
  <c r="I161" i="3"/>
  <c r="BW161" i="3"/>
  <c r="BO119" i="3"/>
  <c r="F132" i="3"/>
  <c r="K132" i="3"/>
  <c r="T132" i="3"/>
  <c r="Y132" i="3"/>
  <c r="AD132" i="3"/>
  <c r="AI132" i="3"/>
  <c r="AR132" i="3"/>
  <c r="AW132" i="3"/>
  <c r="BB132" i="3"/>
  <c r="BG132" i="3"/>
  <c r="BP132" i="3"/>
  <c r="BM133" i="3"/>
  <c r="N144" i="3"/>
  <c r="AL144" i="3"/>
  <c r="BJ144" i="3"/>
  <c r="L145" i="3"/>
  <c r="Z145" i="3"/>
  <c r="AJ145" i="3"/>
  <c r="AX145" i="3"/>
  <c r="BH145" i="3"/>
  <c r="O161" i="3"/>
  <c r="AM161" i="3"/>
  <c r="BK161" i="3"/>
  <c r="BK80" i="3" s="1"/>
  <c r="CC151" i="3"/>
  <c r="E38" i="4" s="1"/>
  <c r="CC158" i="3"/>
  <c r="E34" i="4" s="1"/>
  <c r="BV161" i="3"/>
  <c r="AC162" i="3"/>
  <c r="AC164" i="3" s="1"/>
  <c r="CA161" i="3"/>
  <c r="BO162" i="3"/>
  <c r="BP119" i="3"/>
  <c r="G132" i="3"/>
  <c r="L132" i="3"/>
  <c r="Q132" i="3"/>
  <c r="U132" i="3"/>
  <c r="Z132" i="3"/>
  <c r="AE132" i="3"/>
  <c r="AJ132" i="3"/>
  <c r="AO132" i="3"/>
  <c r="AX132" i="3"/>
  <c r="BC132" i="3"/>
  <c r="BH132" i="3"/>
  <c r="BM132" i="3"/>
  <c r="M145" i="3"/>
  <c r="W145" i="3"/>
  <c r="AA145" i="3"/>
  <c r="AK145" i="3"/>
  <c r="AU145" i="3"/>
  <c r="BI145" i="3"/>
  <c r="U161" i="3"/>
  <c r="AS161" i="3"/>
  <c r="BQ161" i="3"/>
  <c r="CD151" i="3"/>
  <c r="CC154" i="3"/>
  <c r="CD158" i="3"/>
  <c r="BY161" i="3"/>
  <c r="BZ161" i="3"/>
  <c r="BA162" i="3"/>
  <c r="BA107" i="3" s="1"/>
  <c r="BT161" i="3"/>
  <c r="BX161" i="3"/>
  <c r="AD164" i="3"/>
  <c r="AR163" i="3"/>
  <c r="AQ163" i="3"/>
  <c r="BB163" i="3"/>
  <c r="BA163" i="3"/>
  <c r="BP163" i="3"/>
  <c r="BO163" i="3"/>
  <c r="E163" i="3"/>
  <c r="N163" i="3"/>
  <c r="S163" i="3"/>
  <c r="X163" i="3"/>
  <c r="AC163" i="3"/>
  <c r="AL163" i="3"/>
  <c r="BC163" i="3"/>
  <c r="BM163" i="3"/>
  <c r="AK164" i="3"/>
  <c r="F163" i="3"/>
  <c r="K163" i="3"/>
  <c r="T163" i="3"/>
  <c r="AD163" i="3"/>
  <c r="AI163" i="3"/>
  <c r="AU163" i="3"/>
  <c r="BD163" i="3"/>
  <c r="BN163" i="3"/>
  <c r="AW163" i="3"/>
  <c r="AV163" i="3"/>
  <c r="BG163" i="3"/>
  <c r="BJ163" i="3"/>
  <c r="G163" i="3"/>
  <c r="L163" i="3"/>
  <c r="Q163" i="3"/>
  <c r="Z163" i="3"/>
  <c r="AE163" i="3"/>
  <c r="AJ163" i="3"/>
  <c r="AO163" i="3"/>
  <c r="AX163" i="3"/>
  <c r="BH163" i="3"/>
  <c r="AP164" i="3"/>
  <c r="M164" i="3" l="1"/>
  <c r="M55" i="3"/>
  <c r="O67" i="3"/>
  <c r="K68" i="3"/>
  <c r="O132" i="3"/>
  <c r="K107" i="3"/>
  <c r="O25" i="3"/>
  <c r="L26" i="3"/>
  <c r="K26" i="3"/>
  <c r="N26" i="3"/>
  <c r="M26" i="3"/>
  <c r="O145" i="3"/>
  <c r="G19" i="4"/>
  <c r="H19" i="4" s="1"/>
  <c r="E120" i="3"/>
  <c r="F107" i="3"/>
  <c r="I106" i="3"/>
  <c r="E107" i="3"/>
  <c r="F55" i="3"/>
  <c r="H164" i="3"/>
  <c r="E146" i="3"/>
  <c r="F26" i="3"/>
  <c r="BR24" i="3"/>
  <c r="E26" i="3"/>
  <c r="BP164" i="3"/>
  <c r="BB146" i="3"/>
  <c r="BK132" i="3"/>
  <c r="BO120" i="3"/>
  <c r="BQ106" i="3"/>
  <c r="BK106" i="3"/>
  <c r="BJ120" i="3"/>
  <c r="BE163"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2" i="3"/>
  <c r="BS162" i="3"/>
  <c r="AO164" i="3"/>
  <c r="AE146" i="3"/>
  <c r="S146" i="3"/>
  <c r="T146" i="3"/>
  <c r="AO133" i="3"/>
  <c r="AE164" i="3"/>
  <c r="AG163" i="3"/>
  <c r="I132" i="3"/>
  <c r="AO120" i="3"/>
  <c r="Z120" i="3"/>
  <c r="G133" i="3"/>
  <c r="AC146" i="3"/>
  <c r="AA163" i="3"/>
  <c r="Y94" i="3"/>
  <c r="I93" i="3"/>
  <c r="G107" i="3"/>
  <c r="AP107" i="3"/>
  <c r="AF81" i="3"/>
  <c r="Z146" i="3"/>
  <c r="T81" i="3"/>
  <c r="Q94" i="3"/>
  <c r="S94" i="3"/>
  <c r="I80" i="3"/>
  <c r="AO94" i="3"/>
  <c r="U163" i="3"/>
  <c r="AP94" i="3"/>
  <c r="AR94" i="3"/>
  <c r="H81" i="3"/>
  <c r="F81" i="3"/>
  <c r="I66" i="3"/>
  <c r="AS163" i="3"/>
  <c r="AR55" i="3"/>
  <c r="AQ164"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5" i="4"/>
  <c r="H45" i="4" s="1"/>
  <c r="G13" i="4"/>
  <c r="H13" i="4" s="1"/>
  <c r="BP55" i="3"/>
  <c r="BP94" i="3"/>
  <c r="BN94" i="3"/>
  <c r="BM81" i="3"/>
  <c r="BQ145" i="3"/>
  <c r="BQ163" i="3"/>
  <c r="BQ12" i="3"/>
  <c r="CB24" i="3"/>
  <c r="BI164" i="3"/>
  <c r="BH68" i="3"/>
  <c r="BJ68" i="3"/>
  <c r="BH13" i="3"/>
  <c r="BK119" i="3"/>
  <c r="BK38" i="3"/>
  <c r="BH133" i="3"/>
  <c r="BC13" i="3"/>
  <c r="BB13" i="3"/>
  <c r="BD26" i="3"/>
  <c r="BB164" i="3"/>
  <c r="BE38" i="3"/>
  <c r="CE61" i="3"/>
  <c r="BD39" i="3"/>
  <c r="BB68" i="3"/>
  <c r="BC39" i="3"/>
  <c r="BE54" i="3"/>
  <c r="AV13" i="3"/>
  <c r="AW26" i="3"/>
  <c r="AV26" i="3"/>
  <c r="AX55" i="3"/>
  <c r="AW94" i="3"/>
  <c r="AY163" i="3"/>
  <c r="AW164" i="3"/>
  <c r="AX164" i="3"/>
  <c r="G53" i="4"/>
  <c r="H53" i="4" s="1"/>
  <c r="AS145" i="3"/>
  <c r="AO39" i="3"/>
  <c r="AS80" i="3"/>
  <c r="BX79" i="3"/>
  <c r="AP13" i="3"/>
  <c r="BX11" i="3"/>
  <c r="AR13" i="3"/>
  <c r="AR26" i="3"/>
  <c r="AR164" i="3"/>
  <c r="AP55" i="3"/>
  <c r="AQ94" i="3"/>
  <c r="AS93" i="3"/>
  <c r="AK120" i="3"/>
  <c r="AJ120" i="3"/>
  <c r="AI55" i="3"/>
  <c r="AL164" i="3"/>
  <c r="AI164" i="3"/>
  <c r="AK107" i="3"/>
  <c r="AM38" i="3"/>
  <c r="G72" i="4"/>
  <c r="H72" i="4" s="1"/>
  <c r="AM132" i="3"/>
  <c r="AL133" i="3"/>
  <c r="AJ81" i="3"/>
  <c r="AG54" i="3"/>
  <c r="AE133" i="3"/>
  <c r="AC13" i="3"/>
  <c r="AG119" i="3"/>
  <c r="AG105" i="3"/>
  <c r="AG107" i="3" s="1"/>
  <c r="G59" i="4"/>
  <c r="H59" i="4" s="1"/>
  <c r="G26" i="4"/>
  <c r="H26" i="4" s="1"/>
  <c r="G21" i="4"/>
  <c r="H21" i="4" s="1"/>
  <c r="G18" i="4"/>
  <c r="H18" i="4" s="1"/>
  <c r="G24" i="4"/>
  <c r="H24"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46" i="4"/>
  <c r="H46" i="4" s="1"/>
  <c r="O106" i="3"/>
  <c r="N107" i="3"/>
  <c r="M133" i="3"/>
  <c r="L107" i="3"/>
  <c r="O12" i="3"/>
  <c r="K94" i="3"/>
  <c r="M94" i="3"/>
  <c r="CE138" i="3"/>
  <c r="L164" i="3"/>
  <c r="CE18" i="3"/>
  <c r="G31" i="4"/>
  <c r="H31" i="4" s="1"/>
  <c r="G15" i="4"/>
  <c r="H15" i="4" s="1"/>
  <c r="K55" i="3"/>
  <c r="H94" i="3"/>
  <c r="F68" i="3"/>
  <c r="E68" i="3"/>
  <c r="H13" i="3"/>
  <c r="G32" i="4"/>
  <c r="H32" i="4" s="1"/>
  <c r="G30" i="4"/>
  <c r="H30" i="4" s="1"/>
  <c r="I11" i="3"/>
  <c r="BR11" i="3"/>
  <c r="CE50" i="3"/>
  <c r="AS53" i="3"/>
  <c r="AS164" i="3" s="1"/>
  <c r="G33" i="4"/>
  <c r="H33" i="4" s="1"/>
  <c r="CE63" i="3"/>
  <c r="G20" i="4"/>
  <c r="H20" i="4" s="1"/>
  <c r="CE102" i="3"/>
  <c r="AA131" i="3"/>
  <c r="CE128" i="3"/>
  <c r="BW131" i="3"/>
  <c r="BZ144" i="3"/>
  <c r="BR144" i="3"/>
  <c r="BV144" i="3"/>
  <c r="CE156" i="3"/>
  <c r="BQ162" i="3"/>
  <c r="CE152" i="3"/>
  <c r="BT37" i="3"/>
  <c r="CE7" i="3"/>
  <c r="G41" i="4"/>
  <c r="H41" i="4" s="1"/>
  <c r="AS37" i="3"/>
  <c r="BA13" i="3"/>
  <c r="CE74" i="3"/>
  <c r="BI13" i="3"/>
  <c r="BE12" i="3"/>
  <c r="CB66" i="3"/>
  <c r="BJ13" i="3"/>
  <c r="BK12" i="3"/>
  <c r="BP39" i="3"/>
  <c r="BN55" i="3"/>
  <c r="CE86" i="3"/>
  <c r="BX118" i="3"/>
  <c r="BB55" i="3"/>
  <c r="G43" i="4"/>
  <c r="H43"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G17" i="4"/>
  <c r="H17" i="4" s="1"/>
  <c r="BQ24" i="3"/>
  <c r="BO26" i="3"/>
  <c r="BN164" i="3"/>
  <c r="BM13" i="3"/>
  <c r="BO164" i="3"/>
  <c r="CB162" i="3"/>
  <c r="BN146" i="3"/>
  <c r="BQ131" i="3"/>
  <c r="BQ133" i="3" s="1"/>
  <c r="BQ134" i="3" s="1"/>
  <c r="N11"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27" i="4"/>
  <c r="H27" i="4" s="1"/>
  <c r="AS12" i="3"/>
  <c r="AS11" i="3"/>
  <c r="AS13" i="3" s="1"/>
  <c r="AQ13" i="3"/>
  <c r="AS25" i="3"/>
  <c r="BX131" i="3"/>
  <c r="AS131" i="3"/>
  <c r="AO26" i="3"/>
  <c r="BX24" i="3"/>
  <c r="AS24" i="3"/>
  <c r="AS54" i="3"/>
  <c r="BX162" i="3"/>
  <c r="G55" i="4"/>
  <c r="H5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5"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40" i="4"/>
  <c r="H40" i="4" s="1"/>
  <c r="AA24" i="3"/>
  <c r="AA26" i="3"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U164" i="3" s="1"/>
  <c r="R68" i="3"/>
  <c r="U67" i="3"/>
  <c r="Q68" i="3"/>
  <c r="BT66" i="3"/>
  <c r="S55" i="3"/>
  <c r="CE42" i="3"/>
  <c r="CD52" i="3"/>
  <c r="Q146" i="3"/>
  <c r="U145" i="3"/>
  <c r="U144" i="3"/>
  <c r="CE137" i="3"/>
  <c r="R146" i="3"/>
  <c r="G57" i="4"/>
  <c r="H57" i="4" s="1"/>
  <c r="CE124" i="3"/>
  <c r="Q133" i="3"/>
  <c r="CE125" i="3"/>
  <c r="G62" i="4"/>
  <c r="H62" i="4" s="1"/>
  <c r="U12" i="3"/>
  <c r="CE5" i="3"/>
  <c r="Q120" i="3"/>
  <c r="U37" i="3"/>
  <c r="U39" i="3" s="1"/>
  <c r="U40" i="3" s="1"/>
  <c r="F12" i="2" s="1"/>
  <c r="U118" i="3"/>
  <c r="U168" i="3"/>
  <c r="U169" i="3" s="1"/>
  <c r="M107" i="3"/>
  <c r="N133" i="3"/>
  <c r="G58" i="4"/>
  <c r="H58" i="4" s="1"/>
  <c r="G80" i="4"/>
  <c r="H80" i="4" s="1"/>
  <c r="G23" i="4"/>
  <c r="H23" i="4" s="1"/>
  <c r="G66" i="4"/>
  <c r="H66" i="4" s="1"/>
  <c r="G25" i="4"/>
  <c r="H25"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M81" i="3"/>
  <c r="N81" i="3"/>
  <c r="G75" i="4"/>
  <c r="H75" i="4" s="1"/>
  <c r="M68" i="3"/>
  <c r="L68" i="3"/>
  <c r="BS53" i="3"/>
  <c r="O53" i="3"/>
  <c r="O54" i="3"/>
  <c r="G60" i="4"/>
  <c r="H60" i="4" s="1"/>
  <c r="N55" i="3"/>
  <c r="I168" i="3"/>
  <c r="I169" i="3" s="1"/>
  <c r="CD161" i="3"/>
  <c r="I163" i="3"/>
  <c r="F48" i="4"/>
  <c r="G48" i="4" s="1"/>
  <c r="H48" i="4" s="1"/>
  <c r="CE136" i="3"/>
  <c r="F63" i="4"/>
  <c r="G63" i="4" s="1"/>
  <c r="H63" i="4" s="1"/>
  <c r="CE123" i="3"/>
  <c r="BV79" i="3"/>
  <c r="AG79" i="3"/>
  <c r="F34" i="4"/>
  <c r="G34" i="4" s="1"/>
  <c r="H34" i="4" s="1"/>
  <c r="CE158" i="3"/>
  <c r="AG144" i="3"/>
  <c r="CC130" i="3"/>
  <c r="F11" i="4"/>
  <c r="G11" i="4" s="1"/>
  <c r="H11" i="4" s="1"/>
  <c r="CE140" i="3"/>
  <c r="I105" i="3"/>
  <c r="H39" i="3"/>
  <c r="H55" i="3"/>
  <c r="CA79" i="3"/>
  <c r="BK79" i="3"/>
  <c r="BK81" i="3" s="1"/>
  <c r="E29" i="4"/>
  <c r="G29" i="4" s="1"/>
  <c r="H29" i="4" s="1"/>
  <c r="CE48" i="3"/>
  <c r="CD36" i="3"/>
  <c r="G81" i="3"/>
  <c r="G68" i="3"/>
  <c r="E47" i="4"/>
  <c r="G47" i="4" s="1"/>
  <c r="H47" i="4" s="1"/>
  <c r="CE154" i="3"/>
  <c r="F54" i="4"/>
  <c r="G54" i="4" s="1"/>
  <c r="H54" i="4" s="1"/>
  <c r="CE149" i="3"/>
  <c r="BZ145" i="3"/>
  <c r="BT145" i="3"/>
  <c r="CC143" i="3"/>
  <c r="F10" i="4"/>
  <c r="G10" i="4" s="1"/>
  <c r="H10"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6" i="4"/>
  <c r="G36" i="4" s="1"/>
  <c r="H36" i="4" s="1"/>
  <c r="CE58" i="3"/>
  <c r="CA145" i="3"/>
  <c r="BV131" i="3"/>
  <c r="AG131" i="3"/>
  <c r="O105" i="3"/>
  <c r="BS105" i="3"/>
  <c r="F76" i="4"/>
  <c r="G76" i="4" s="1"/>
  <c r="H76" i="4" s="1"/>
  <c r="CE84" i="3"/>
  <c r="BT105" i="3"/>
  <c r="U105" i="3"/>
  <c r="E28" i="4"/>
  <c r="G28" i="4" s="1"/>
  <c r="H28" i="4" s="1"/>
  <c r="CE155" i="3"/>
  <c r="AA168" i="3"/>
  <c r="AA169" i="3" s="1"/>
  <c r="BR146" i="3"/>
  <c r="CB144" i="3"/>
  <c r="BQ144" i="3"/>
  <c r="H107" i="3"/>
  <c r="CC104" i="3"/>
  <c r="BR92" i="3"/>
  <c r="I92" i="3"/>
  <c r="F50" i="4"/>
  <c r="G50" i="4" s="1"/>
  <c r="H50" i="4" s="1"/>
  <c r="CE98" i="3"/>
  <c r="E94" i="3"/>
  <c r="CB92" i="3"/>
  <c r="CC78" i="3"/>
  <c r="F49" i="4"/>
  <c r="G49" i="4" s="1"/>
  <c r="H49" i="4" s="1"/>
  <c r="CE72" i="3"/>
  <c r="BW66" i="3"/>
  <c r="AM66" i="3"/>
  <c r="AM68" i="3" s="1"/>
  <c r="AM69" i="3" s="1"/>
  <c r="I8" i="2" s="1"/>
  <c r="F7" i="4"/>
  <c r="G7" i="4" s="1"/>
  <c r="H7" i="4" s="1"/>
  <c r="CE62" i="3"/>
  <c r="AY53" i="3"/>
  <c r="BY53" i="3"/>
  <c r="F51" i="4"/>
  <c r="G51" i="4" s="1"/>
  <c r="H51" i="4" s="1"/>
  <c r="CE30" i="3"/>
  <c r="AS92" i="3"/>
  <c r="BX92" i="3"/>
  <c r="F71" i="4"/>
  <c r="G71" i="4" s="1"/>
  <c r="H71" i="4" s="1"/>
  <c r="CE110" i="3"/>
  <c r="CA66" i="3"/>
  <c r="BK66" i="3"/>
  <c r="BV11" i="3"/>
  <c r="AG11" i="3"/>
  <c r="G55" i="3"/>
  <c r="I53" i="3"/>
  <c r="F44" i="4"/>
  <c r="G44" i="4" s="1"/>
  <c r="H44" i="4" s="1"/>
  <c r="CE29" i="3"/>
  <c r="BY24" i="3"/>
  <c r="AY24" i="3"/>
  <c r="BW11" i="3"/>
  <c r="AM11" i="3"/>
  <c r="AM13" i="3" s="1"/>
  <c r="AM14" i="3" s="1"/>
  <c r="I2" i="2" s="1"/>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AG94" i="3" s="1"/>
  <c r="AG95" i="3" s="1"/>
  <c r="H10" i="2"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K13" i="3" s="1"/>
  <c r="BT53" i="3"/>
  <c r="U53" i="3"/>
  <c r="U55" i="3" s="1"/>
  <c r="CE31" i="3"/>
  <c r="CE151" i="3"/>
  <c r="F38" i="4"/>
  <c r="G38" i="4" s="1"/>
  <c r="H38" i="4" s="1"/>
  <c r="BU145" i="3"/>
  <c r="BV162" i="3"/>
  <c r="AG162" i="3"/>
  <c r="AM168" i="3"/>
  <c r="AM169" i="3" s="1"/>
  <c r="BR162" i="3"/>
  <c r="I162" i="3"/>
  <c r="E164" i="3"/>
  <c r="BS145" i="3"/>
  <c r="CB145" i="3"/>
  <c r="CA144" i="3"/>
  <c r="BK144" i="3"/>
  <c r="CD130" i="3"/>
  <c r="G120" i="3"/>
  <c r="CA118" i="3"/>
  <c r="BK118" i="3"/>
  <c r="BZ92" i="3"/>
  <c r="BE92" i="3"/>
  <c r="BZ131" i="3"/>
  <c r="BE131" i="3"/>
  <c r="BE133" i="3" s="1"/>
  <c r="BY118" i="3"/>
  <c r="AY118" i="3"/>
  <c r="AY120" i="3" s="1"/>
  <c r="G22" i="4"/>
  <c r="H22" i="4" s="1"/>
  <c r="BX105" i="3"/>
  <c r="AS105" i="3"/>
  <c r="CD78" i="3"/>
  <c r="F8" i="4"/>
  <c r="G8" i="4" s="1"/>
  <c r="H8" i="4" s="1"/>
  <c r="CE75" i="3"/>
  <c r="G16" i="4"/>
  <c r="H16" i="4" s="1"/>
  <c r="BS66" i="3"/>
  <c r="O66" i="3"/>
  <c r="CC117" i="3"/>
  <c r="U79" i="3"/>
  <c r="BT79" i="3"/>
  <c r="O79" i="3"/>
  <c r="BS79" i="3"/>
  <c r="BR66" i="3"/>
  <c r="H68" i="3"/>
  <c r="F42" i="4"/>
  <c r="G42" i="4" s="1"/>
  <c r="H42" i="4" s="1"/>
  <c r="CE43" i="3"/>
  <c r="F3" i="4"/>
  <c r="G3" i="4" s="1"/>
  <c r="H3" i="4" s="1"/>
  <c r="CE32" i="3"/>
  <c r="F35" i="4"/>
  <c r="G35" i="4" s="1"/>
  <c r="H35" i="4" s="1"/>
  <c r="CE19" i="3"/>
  <c r="BV53" i="3"/>
  <c r="BT24" i="3"/>
  <c r="U24" i="3"/>
  <c r="U26" i="3" s="1"/>
  <c r="U27" i="3" s="1"/>
  <c r="F9" i="2" s="1"/>
  <c r="F37" i="4"/>
  <c r="G37" i="4" s="1"/>
  <c r="H37" i="4" s="1"/>
  <c r="CE17" i="3"/>
  <c r="CC10" i="3"/>
  <c r="G4" i="4"/>
  <c r="H4" i="4" s="1"/>
  <c r="G73" i="4"/>
  <c r="H73" i="4" s="1"/>
  <c r="O26" i="3" l="1"/>
  <c r="O27" i="3" s="1"/>
  <c r="E9" i="2" s="1"/>
  <c r="BE134" i="3"/>
  <c r="L11" i="2" s="1"/>
  <c r="BK120" i="3"/>
  <c r="BK121" i="3" s="1"/>
  <c r="M3" i="2" s="1"/>
  <c r="BY146" i="3"/>
  <c r="AY95" i="3"/>
  <c r="K10" i="2" s="1"/>
  <c r="AY146" i="3"/>
  <c r="BQ120" i="3"/>
  <c r="BQ121" i="3" s="1"/>
  <c r="N3" i="2" s="1"/>
  <c r="CA146" i="3"/>
  <c r="BQ68" i="3"/>
  <c r="BQ69" i="3" s="1"/>
  <c r="N8" i="2" s="1"/>
  <c r="BK146" i="3"/>
  <c r="BE120" i="3"/>
  <c r="BE121" i="3" s="1"/>
  <c r="L3" i="2" s="1"/>
  <c r="AY81" i="3"/>
  <c r="AY82" i="3" s="1"/>
  <c r="K4" i="2" s="1"/>
  <c r="BE68" i="3"/>
  <c r="BE69" i="3" s="1"/>
  <c r="L8" i="2" s="1"/>
  <c r="BK133" i="3"/>
  <c r="BK134" i="3" s="1"/>
  <c r="M11" i="2" s="1"/>
  <c r="BK94" i="3"/>
  <c r="BK95" i="3" s="1"/>
  <c r="M10" i="2" s="1"/>
  <c r="AY39" i="3"/>
  <c r="AY40" i="3" s="1"/>
  <c r="K12" i="2" s="1"/>
  <c r="BE81" i="3"/>
  <c r="BE82" i="3" s="1"/>
  <c r="L4" i="2" s="1"/>
  <c r="BX146" i="3"/>
  <c r="AG164" i="3"/>
  <c r="AG165" i="3" s="1"/>
  <c r="H6" i="2" s="1"/>
  <c r="O146" i="3"/>
  <c r="O147" i="3" s="1"/>
  <c r="E13" i="2" s="1"/>
  <c r="AS107" i="3"/>
  <c r="AS108" i="3" s="1"/>
  <c r="J5" i="2" s="1"/>
  <c r="AS94" i="3"/>
  <c r="AS95" i="3" s="1"/>
  <c r="J10" i="2" s="1"/>
  <c r="AS165" i="3"/>
  <c r="J6" i="2" s="1"/>
  <c r="AM94" i="3"/>
  <c r="AM95" i="3" s="1"/>
  <c r="I10" i="2" s="1"/>
  <c r="AA133" i="3"/>
  <c r="AA134" i="3" s="1"/>
  <c r="G11" i="2" s="1"/>
  <c r="O68" i="3"/>
  <c r="O69" i="3" s="1"/>
  <c r="E8" i="2" s="1"/>
  <c r="AS146" i="3"/>
  <c r="AS147" i="3" s="1"/>
  <c r="J13" i="2" s="1"/>
  <c r="AG40" i="3"/>
  <c r="H12" i="2" s="1"/>
  <c r="AM107" i="3"/>
  <c r="AS133" i="3"/>
  <c r="AS134" i="3" s="1"/>
  <c r="J11" i="2" s="1"/>
  <c r="AA27" i="3"/>
  <c r="G9" i="2" s="1"/>
  <c r="AS120" i="3"/>
  <c r="AS121" i="3" s="1"/>
  <c r="J3" i="2" s="1"/>
  <c r="BQ146" i="3"/>
  <c r="BQ147" i="3" s="1"/>
  <c r="N13" i="2" s="1"/>
  <c r="BQ13" i="3"/>
  <c r="BQ14" i="3" s="1"/>
  <c r="N2" i="2" s="1"/>
  <c r="BK39" i="3"/>
  <c r="BK40" i="3" s="1"/>
  <c r="M12" i="2" s="1"/>
  <c r="BE13" i="3"/>
  <c r="BE14" i="3" s="1"/>
  <c r="L2" i="2" s="1"/>
  <c r="BE164" i="3"/>
  <c r="BE165" i="3" s="1"/>
  <c r="L6" i="2" s="1"/>
  <c r="BE39" i="3"/>
  <c r="BE40" i="3" s="1"/>
  <c r="L12" i="2" s="1"/>
  <c r="AY107" i="3"/>
  <c r="AY108" i="3" s="1"/>
  <c r="K5" i="2" s="1"/>
  <c r="AM39" i="3"/>
  <c r="AM40" i="3" s="1"/>
  <c r="I12" i="2" s="1"/>
  <c r="AM133" i="3"/>
  <c r="AM134" i="3" s="1"/>
  <c r="I11" i="2" s="1"/>
  <c r="AG146" i="3"/>
  <c r="AG147" i="3" s="1"/>
  <c r="H13" i="2" s="1"/>
  <c r="AA39" i="3"/>
  <c r="AA40" i="3" s="1"/>
  <c r="G12" i="2" s="1"/>
  <c r="AA82" i="3"/>
  <c r="G4" i="2" s="1"/>
  <c r="U81" i="3"/>
  <c r="U82" i="3" s="1"/>
  <c r="F4" i="2" s="1"/>
  <c r="O107" i="3"/>
  <c r="O108" i="3" s="1"/>
  <c r="E5" i="2" s="1"/>
  <c r="O94" i="3"/>
  <c r="O95" i="3" s="1"/>
  <c r="E10" i="2" s="1"/>
  <c r="I146" i="3"/>
  <c r="I147" i="3" s="1"/>
  <c r="D13" i="2" s="1"/>
  <c r="I13" i="3"/>
  <c r="I14" i="3" s="1"/>
  <c r="D2" i="2" s="1"/>
  <c r="I69" i="3"/>
  <c r="D8" i="2" s="1"/>
  <c r="CB146" i="3"/>
  <c r="BS146" i="3"/>
  <c r="BZ146" i="3"/>
  <c r="AY147" i="3"/>
  <c r="K13" i="2" s="1"/>
  <c r="U165" i="3"/>
  <c r="F6" i="2" s="1"/>
  <c r="BK82" i="3"/>
  <c r="M4" i="2" s="1"/>
  <c r="AG56" i="3"/>
  <c r="H7" i="2" s="1"/>
  <c r="BQ40" i="3"/>
  <c r="N12" i="2" s="1"/>
  <c r="AY69" i="3"/>
  <c r="K8" i="2" s="1"/>
  <c r="BK14" i="3"/>
  <c r="M2" i="2" s="1"/>
  <c r="BQ55" i="3"/>
  <c r="BQ56" i="3" s="1"/>
  <c r="N7" i="2" s="1"/>
  <c r="AS81" i="3"/>
  <c r="AS82" i="3" s="1"/>
  <c r="J4" i="2" s="1"/>
  <c r="AY13" i="3"/>
  <c r="AY14" i="3" s="1"/>
  <c r="K2" i="2" s="1"/>
  <c r="BE107" i="3"/>
  <c r="BE108" i="3" s="1"/>
  <c r="L5" i="2" s="1"/>
  <c r="U56" i="3"/>
  <c r="F7" i="2" s="1"/>
  <c r="AA164" i="3"/>
  <c r="AA165" i="3" s="1"/>
  <c r="G6" i="2" s="1"/>
  <c r="BV146" i="3"/>
  <c r="BT146" i="3"/>
  <c r="AA107" i="3"/>
  <c r="AA108" i="3" s="1"/>
  <c r="G5" i="2" s="1"/>
  <c r="U94" i="3"/>
  <c r="U95" i="3" s="1"/>
  <c r="F10" i="2" s="1"/>
  <c r="U133" i="3"/>
  <c r="U134" i="3" s="1"/>
  <c r="F11" i="2" s="1"/>
  <c r="BW146" i="3"/>
  <c r="AG68" i="3"/>
  <c r="AG69" i="3" s="1"/>
  <c r="H8" i="2" s="1"/>
  <c r="BQ26" i="3"/>
  <c r="BQ27" i="3" s="1"/>
  <c r="N9" i="2" s="1"/>
  <c r="BQ164" i="3"/>
  <c r="BQ165" i="3" s="1"/>
  <c r="N6" i="2" s="1"/>
  <c r="BQ81" i="3"/>
  <c r="BQ82" i="3" s="1"/>
  <c r="N4" i="2" s="1"/>
  <c r="BQ94" i="3"/>
  <c r="BQ95" i="3" s="1"/>
  <c r="N10" i="2" s="1"/>
  <c r="BQ107" i="3"/>
  <c r="BQ108" i="3" s="1"/>
  <c r="N5" i="2" s="1"/>
  <c r="BK164" i="3"/>
  <c r="BK165" i="3" s="1"/>
  <c r="M6" i="2" s="1"/>
  <c r="BK147" i="3"/>
  <c r="M13" i="2" s="1"/>
  <c r="BK68" i="3"/>
  <c r="BK69" i="3" s="1"/>
  <c r="M8" i="2" s="1"/>
  <c r="BK26" i="3"/>
  <c r="BK27" i="3" s="1"/>
  <c r="M9" i="2" s="1"/>
  <c r="BK55" i="3"/>
  <c r="BK56" i="3" s="1"/>
  <c r="M7" i="2" s="1"/>
  <c r="BK107" i="3"/>
  <c r="BK108" i="3" s="1"/>
  <c r="M5" i="2" s="1"/>
  <c r="BE26" i="3"/>
  <c r="BE27" i="3" s="1"/>
  <c r="L9" i="2" s="1"/>
  <c r="BE146" i="3"/>
  <c r="BE147" i="3" s="1"/>
  <c r="L13" i="2" s="1"/>
  <c r="BE94" i="3"/>
  <c r="BE95" i="3" s="1"/>
  <c r="L10" i="2" s="1"/>
  <c r="BE55" i="3"/>
  <c r="BE56" i="3" s="1"/>
  <c r="L7" i="2" s="1"/>
  <c r="CE10" i="3"/>
  <c r="CE104" i="3"/>
  <c r="AY26" i="3"/>
  <c r="AY27" i="3" s="1"/>
  <c r="K9" i="2" s="1"/>
  <c r="AY55" i="3"/>
  <c r="AY56" i="3" s="1"/>
  <c r="K7" i="2" s="1"/>
  <c r="AY121" i="3"/>
  <c r="K3" i="2" s="1"/>
  <c r="AY164" i="3"/>
  <c r="AY165" i="3" s="1"/>
  <c r="K6" i="2" s="1"/>
  <c r="AY133" i="3"/>
  <c r="AY134" i="3" s="1"/>
  <c r="K11" i="2" s="1"/>
  <c r="AS39" i="3"/>
  <c r="AS40" i="3" s="1"/>
  <c r="J12" i="2" s="1"/>
  <c r="AS14" i="3"/>
  <c r="J2" i="2" s="1"/>
  <c r="AS26" i="3"/>
  <c r="AS27" i="3" s="1"/>
  <c r="J9" i="2" s="1"/>
  <c r="AS55" i="3"/>
  <c r="AS56" i="3" s="1"/>
  <c r="J7" i="2" s="1"/>
  <c r="AS68" i="3"/>
  <c r="AS69" i="3" s="1"/>
  <c r="J8" i="2" s="1"/>
  <c r="AM120" i="3"/>
  <c r="AM121" i="3" s="1"/>
  <c r="I3" i="2" s="1"/>
  <c r="AM55" i="3"/>
  <c r="AM56" i="3" s="1"/>
  <c r="I7" i="2" s="1"/>
  <c r="AM164" i="3"/>
  <c r="AM165" i="3" s="1"/>
  <c r="I6" i="2" s="1"/>
  <c r="AM108" i="3"/>
  <c r="I5" i="2" s="1"/>
  <c r="AM146" i="3"/>
  <c r="AM147" i="3" s="1"/>
  <c r="I13" i="2" s="1"/>
  <c r="CC144" i="3"/>
  <c r="AM81" i="3"/>
  <c r="AM82" i="3" s="1"/>
  <c r="I4" i="2" s="1"/>
  <c r="AG27" i="3"/>
  <c r="H9" i="2" s="1"/>
  <c r="AG133" i="3"/>
  <c r="AG134" i="3" s="1"/>
  <c r="H11" i="2" s="1"/>
  <c r="AG81" i="3"/>
  <c r="AG82" i="3" s="1"/>
  <c r="H4" i="2" s="1"/>
  <c r="AG13" i="3"/>
  <c r="AG14" i="3" s="1"/>
  <c r="H2" i="2" s="1"/>
  <c r="AG120" i="3"/>
  <c r="AG121" i="3" s="1"/>
  <c r="H3" i="2" s="1"/>
  <c r="CC118" i="3"/>
  <c r="AA13" i="3"/>
  <c r="AA14" i="3" s="1"/>
  <c r="G2" i="2" s="1"/>
  <c r="AA146" i="3"/>
  <c r="AA147" i="3" s="1"/>
  <c r="G13" i="2" s="1"/>
  <c r="BU146" i="3"/>
  <c r="AA56" i="3"/>
  <c r="G7" i="2" s="1"/>
  <c r="CE23" i="3"/>
  <c r="AA120" i="3"/>
  <c r="AA121" i="3" s="1"/>
  <c r="G3" i="2" s="1"/>
  <c r="AA68" i="3"/>
  <c r="AA69" i="3" s="1"/>
  <c r="G8" i="2" s="1"/>
  <c r="AA94" i="3"/>
  <c r="AA95" i="3" s="1"/>
  <c r="G10" i="2" s="1"/>
  <c r="CE91" i="3"/>
  <c r="U107" i="3"/>
  <c r="U108" i="3" s="1"/>
  <c r="F5" i="2" s="1"/>
  <c r="U68" i="3"/>
  <c r="U69" i="3" s="1"/>
  <c r="F8" i="2" s="1"/>
  <c r="CE52" i="3"/>
  <c r="U146" i="3"/>
  <c r="U147" i="3" s="1"/>
  <c r="F13" i="2" s="1"/>
  <c r="U14" i="3"/>
  <c r="F2" i="2" s="1"/>
  <c r="CC11" i="3"/>
  <c r="U120" i="3"/>
  <c r="U121" i="3" s="1"/>
  <c r="F3" i="2" s="1"/>
  <c r="O133" i="3"/>
  <c r="O134" i="3" s="1"/>
  <c r="E11" i="2" s="1"/>
  <c r="CE130" i="3"/>
  <c r="CD11" i="3"/>
  <c r="O13" i="3"/>
  <c r="O14" i="3" s="1"/>
  <c r="E2" i="2" s="1"/>
  <c r="CE143" i="3"/>
  <c r="CD144" i="3"/>
  <c r="CD118" i="3"/>
  <c r="O120" i="3"/>
  <c r="O121" i="3" s="1"/>
  <c r="E3" i="2" s="1"/>
  <c r="O40" i="3"/>
  <c r="E12" i="2" s="1"/>
  <c r="O164" i="3"/>
  <c r="O165" i="3" s="1"/>
  <c r="E6" i="2" s="1"/>
  <c r="CE36" i="3"/>
  <c r="CC24" i="3"/>
  <c r="O81" i="3"/>
  <c r="O82" i="3" s="1"/>
  <c r="E4" i="2" s="1"/>
  <c r="CE65" i="3"/>
  <c r="O55" i="3"/>
  <c r="O56" i="3" s="1"/>
  <c r="E7" i="2" s="1"/>
  <c r="CD66" i="3"/>
  <c r="CD131" i="3"/>
  <c r="I133" i="3"/>
  <c r="I134" i="3" s="1"/>
  <c r="D11" i="2" s="1"/>
  <c r="CC92" i="3"/>
  <c r="CE161" i="3"/>
  <c r="CD162" i="3"/>
  <c r="I164" i="3"/>
  <c r="I165" i="3" s="1"/>
  <c r="D6" i="2" s="1"/>
  <c r="CD79" i="3"/>
  <c r="I81" i="3"/>
  <c r="I82" i="3" s="1"/>
  <c r="D4" i="2" s="1"/>
  <c r="CC131" i="3"/>
  <c r="CD53" i="3"/>
  <c r="I55" i="3"/>
  <c r="I56" i="3" s="1"/>
  <c r="D7" i="2" s="1"/>
  <c r="I26" i="3"/>
  <c r="I27" i="3" s="1"/>
  <c r="D9" i="2" s="1"/>
  <c r="CD24" i="3"/>
  <c r="CC66" i="3"/>
  <c r="CC162" i="3"/>
  <c r="CD37" i="3"/>
  <c r="I39" i="3"/>
  <c r="I40" i="3" s="1"/>
  <c r="D12" i="2" s="1"/>
  <c r="CC53" i="3"/>
  <c r="CE117" i="3"/>
  <c r="CC105" i="3"/>
  <c r="I120" i="3"/>
  <c r="I121" i="3" s="1"/>
  <c r="D3" i="2" s="1"/>
  <c r="CE78" i="3"/>
  <c r="CC79" i="3"/>
  <c r="CC37" i="3"/>
  <c r="CD92" i="3"/>
  <c r="I94" i="3"/>
  <c r="I95" i="3" s="1"/>
  <c r="D10" i="2" s="1"/>
  <c r="CD105" i="3"/>
  <c r="I107" i="3"/>
  <c r="I108" i="3" s="1"/>
  <c r="D5" i="2" s="1"/>
  <c r="N16" i="2" l="1"/>
  <c r="M16" i="2"/>
  <c r="L16" i="2"/>
  <c r="K16" i="2"/>
  <c r="J16" i="2"/>
  <c r="O9" i="2"/>
  <c r="CE118" i="3"/>
  <c r="I16" i="2"/>
  <c r="CE144" i="3"/>
  <c r="H16" i="2"/>
  <c r="O13" i="2"/>
  <c r="O8" i="2"/>
  <c r="G16" i="2"/>
  <c r="O10" i="2"/>
  <c r="O12" i="2"/>
  <c r="CE24" i="3"/>
  <c r="O5" i="2"/>
  <c r="CE11" i="3"/>
  <c r="F16" i="2"/>
  <c r="CE105" i="3"/>
  <c r="O11" i="2"/>
  <c r="CE92" i="3"/>
  <c r="O2" i="2"/>
  <c r="O3" i="2"/>
  <c r="O6" i="2"/>
  <c r="CE37" i="3"/>
  <c r="CE162" i="3"/>
  <c r="E16" i="2"/>
  <c r="CE66" i="3"/>
  <c r="O7" i="2"/>
  <c r="O4"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<sst xmlns="http://schemas.openxmlformats.org/spreadsheetml/2006/main" count="1008" uniqueCount="135">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</sst>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1" sqref="C1: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45663</v>
      </c>
      <c r="K1" s="8">
        <f>'Détail par équipe'!AT1</f>
        <v>45670</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équipe'!B2</f>
        <v>Les Robots</v>
      </c>
      <c r="D2" s="14">
        <f>'Détail par équipe'!I14</f>
        <v>10</v>
      </c>
      <c r="E2" s="15">
        <f>'Détail par équipe'!O14</f>
        <v>7</v>
      </c>
      <c r="F2" s="15">
        <f>'Détail par équipe'!U14</f>
        <v>0</v>
      </c>
      <c r="G2" s="15">
        <f>'Détail par équipe'!AA14</f>
        <v>0</v>
      </c>
      <c r="H2" s="15">
        <f>'Détail par équipe'!AG14</f>
        <v>0</v>
      </c>
      <c r="I2" s="15">
        <f>'Détail par équipe'!AM14</f>
        <v>0</v>
      </c>
      <c r="J2" s="15">
        <f>'Détail par équipe'!AS14</f>
        <v>0</v>
      </c>
      <c r="K2" s="15">
        <f>'Détail par équipe'!AY14</f>
        <v>0</v>
      </c>
      <c r="L2" s="15">
        <f>'Détail par équipe'!BE14</f>
        <v>0</v>
      </c>
      <c r="M2" s="15">
        <f>'Détail par équipe'!BK14</f>
        <v>0</v>
      </c>
      <c r="N2" s="15">
        <f>'Détail par équipe'!BQ14</f>
        <v>0</v>
      </c>
      <c r="O2" s="16">
        <f>D2+E2+F2+G2+H2+I2+J2+K2+L2+M2+N2</f>
        <v>17</v>
      </c>
      <c r="P2" s="17">
        <f t="shared" ref="P2:P13" si="0">O2*2.48</f>
        <v>42.16</v>
      </c>
    </row>
    <row r="3" spans="1:16" ht="23.1" customHeight="1" x14ac:dyDescent="0.25">
      <c r="A3" s="11">
        <v>2</v>
      </c>
      <c r="B3" s="12">
        <v>1</v>
      </c>
      <c r="C3" s="13" t="str">
        <f>'Détail par équipe'!B109</f>
        <v>XBS</v>
      </c>
      <c r="D3" s="14">
        <f>'Détail par équipe'!I121</f>
        <v>9</v>
      </c>
      <c r="E3" s="15">
        <f>'Détail par équipe'!O121</f>
        <v>8</v>
      </c>
      <c r="F3" s="15">
        <f>'Détail par équipe'!U121</f>
        <v>0</v>
      </c>
      <c r="G3" s="15">
        <f>'Détail par équipe'!AA121</f>
        <v>0</v>
      </c>
      <c r="H3" s="15">
        <f>'Détail par équipe'!AG121</f>
        <v>0</v>
      </c>
      <c r="I3" s="15">
        <f>'Détail par équipe'!AM121</f>
        <v>0</v>
      </c>
      <c r="J3" s="15">
        <f>'Détail par équipe'!AS121</f>
        <v>0</v>
      </c>
      <c r="K3" s="15">
        <f>'Détail par équipe'!AY121</f>
        <v>0</v>
      </c>
      <c r="L3" s="15">
        <f>'Détail par équipe'!BE121</f>
        <v>0</v>
      </c>
      <c r="M3" s="15">
        <f>'Détail par équipe'!BK121</f>
        <v>0</v>
      </c>
      <c r="N3" s="15">
        <f>'Détail par équipe'!BQ121</f>
        <v>0</v>
      </c>
      <c r="O3" s="16">
        <f>D3+E3+F3+G3+H3+I3+J3+K3+L3+M3+N3</f>
        <v>17</v>
      </c>
      <c r="P3" s="17">
        <f t="shared" si="0"/>
        <v>42.16</v>
      </c>
    </row>
    <row r="4" spans="1:16" ht="23.1" customHeight="1" x14ac:dyDescent="0.25">
      <c r="A4" s="11">
        <v>3</v>
      </c>
      <c r="B4" s="12">
        <v>2</v>
      </c>
      <c r="C4" s="13" t="str">
        <f>'Détail par équipe'!B70</f>
        <v>Scorpions BCV</v>
      </c>
      <c r="D4" s="14">
        <f>'Détail par équipe'!I82</f>
        <v>10</v>
      </c>
      <c r="E4" s="15">
        <f>'Détail par équipe'!O82</f>
        <v>4</v>
      </c>
      <c r="F4" s="15">
        <f>'Détail par équipe'!U82</f>
        <v>0</v>
      </c>
      <c r="G4" s="15">
        <f>'Détail par équipe'!AA82</f>
        <v>0</v>
      </c>
      <c r="H4" s="15">
        <f>'Détail par équipe'!AG82</f>
        <v>0</v>
      </c>
      <c r="I4" s="15">
        <f>'Détail par équipe'!AM82</f>
        <v>0</v>
      </c>
      <c r="J4" s="15">
        <f>'Détail par équipe'!AS82</f>
        <v>0</v>
      </c>
      <c r="K4" s="15">
        <f>'Détail par équipe'!AY82</f>
        <v>0</v>
      </c>
      <c r="L4" s="15">
        <f>'Détail par équipe'!BE82</f>
        <v>0</v>
      </c>
      <c r="M4" s="15">
        <f>'Détail par équipe'!BK82</f>
        <v>0</v>
      </c>
      <c r="N4" s="15">
        <f>'Détail par équipe'!BQ82</f>
        <v>0</v>
      </c>
      <c r="O4" s="16">
        <f>D4+E4+F4+G4+H4+I4+J4+K4+L4+M4+N4</f>
        <v>14</v>
      </c>
      <c r="P4" s="17">
        <f t="shared" si="0"/>
        <v>34.72</v>
      </c>
    </row>
    <row r="5" spans="1:16" ht="23.1" customHeight="1" x14ac:dyDescent="0.25">
      <c r="A5" s="11">
        <v>4</v>
      </c>
      <c r="B5" s="12">
        <v>7</v>
      </c>
      <c r="C5" s="13" t="str">
        <f>'Détail par équipe'!B96</f>
        <v>US Métro</v>
      </c>
      <c r="D5" s="14">
        <f>'Détail par équipe'!I108</f>
        <v>8</v>
      </c>
      <c r="E5" s="15">
        <f>'Détail par équipe'!O108</f>
        <v>6</v>
      </c>
      <c r="F5" s="15">
        <f>'Détail par équipe'!U108</f>
        <v>0</v>
      </c>
      <c r="G5" s="15">
        <f>'Détail par équipe'!AA108</f>
        <v>0</v>
      </c>
      <c r="H5" s="15">
        <f>'Détail par équipe'!AG108</f>
        <v>0</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14</v>
      </c>
      <c r="P5" s="17">
        <f t="shared" si="0"/>
        <v>34.72</v>
      </c>
    </row>
    <row r="6" spans="1:16" ht="23.1" customHeight="1" x14ac:dyDescent="0.25">
      <c r="A6" s="11">
        <v>5</v>
      </c>
      <c r="B6" s="12">
        <v>5</v>
      </c>
      <c r="C6" s="13" t="str">
        <f>'Détail par équipe'!B148</f>
        <v>Les Wizards 2</v>
      </c>
      <c r="D6" s="14">
        <f>'Détail par équipe'!I165</f>
        <v>8</v>
      </c>
      <c r="E6" s="15">
        <f>'Détail par équipe'!O165</f>
        <v>6</v>
      </c>
      <c r="F6" s="15">
        <f>'Détail par équipe'!U165</f>
        <v>0</v>
      </c>
      <c r="G6" s="15">
        <f>'Détail par équipe'!AA165</f>
        <v>0</v>
      </c>
      <c r="H6" s="15">
        <f>'Détail par équipe'!AG165</f>
        <v>0</v>
      </c>
      <c r="I6" s="15">
        <f>'Détail par équipe'!AM165</f>
        <v>0</v>
      </c>
      <c r="J6" s="15">
        <f>'Détail par équipe'!AS165</f>
        <v>0</v>
      </c>
      <c r="K6" s="15">
        <f>'Détail par équipe'!AY165</f>
        <v>0</v>
      </c>
      <c r="L6" s="15">
        <f>'Détail par équipe'!BE165</f>
        <v>0</v>
      </c>
      <c r="M6" s="15">
        <f>'Détail par équipe'!BK165</f>
        <v>0</v>
      </c>
      <c r="N6" s="15">
        <f>'Détail par équipe'!BQ165</f>
        <v>0</v>
      </c>
      <c r="O6" s="16">
        <f>D6+E6+F6+G6+H6+I6+J6+K6+L6+M6+N6</f>
        <v>14</v>
      </c>
      <c r="P6" s="17">
        <f t="shared" si="0"/>
        <v>34.72</v>
      </c>
    </row>
    <row r="7" spans="1:16" ht="23.1" customHeight="1" x14ac:dyDescent="0.25">
      <c r="A7" s="11">
        <v>6</v>
      </c>
      <c r="B7" s="12">
        <v>8</v>
      </c>
      <c r="C7" s="13" t="str">
        <f>'Détail par équipe'!B41</f>
        <v>Les Calmes</v>
      </c>
      <c r="D7" s="14">
        <f>'Détail par équipe'!I56</f>
        <v>9</v>
      </c>
      <c r="E7" s="15">
        <f>'Détail par équipe'!O56</f>
        <v>2</v>
      </c>
      <c r="F7" s="15">
        <f>'Détail par équipe'!U56</f>
        <v>0</v>
      </c>
      <c r="G7" s="15">
        <f>'Détail par équipe'!AA56</f>
        <v>0</v>
      </c>
      <c r="H7" s="15">
        <f>'Détail par équipe'!AG56</f>
        <v>0</v>
      </c>
      <c r="I7" s="15">
        <f>'Détail par équipe'!AM56</f>
        <v>0</v>
      </c>
      <c r="J7" s="15">
        <f>'Détail par équipe'!AS56</f>
        <v>0</v>
      </c>
      <c r="K7" s="15">
        <f>'Détail par équipe'!AY56</f>
        <v>0</v>
      </c>
      <c r="L7" s="15">
        <f>'Détail par équipe'!BE56</f>
        <v>0</v>
      </c>
      <c r="M7" s="15">
        <f>'Détail par équipe'!BK56</f>
        <v>0</v>
      </c>
      <c r="N7" s="15">
        <f>'Détail par équipe'!BQ56</f>
        <v>0</v>
      </c>
      <c r="O7" s="16">
        <f>D7+E7+F7+G7+H7+I7+J7+K7+L7+M7+N7</f>
        <v>11</v>
      </c>
      <c r="P7" s="17">
        <f t="shared" si="0"/>
        <v>27.28</v>
      </c>
    </row>
    <row r="8" spans="1:16" ht="23.1" customHeight="1" x14ac:dyDescent="0.25">
      <c r="A8" s="11">
        <v>7</v>
      </c>
      <c r="B8" s="12">
        <v>3</v>
      </c>
      <c r="C8" s="13" t="str">
        <f>'Détail par équipe'!B57</f>
        <v>BCF Girls</v>
      </c>
      <c r="D8" s="14">
        <f>'Détail par équipe'!I69</f>
        <v>0</v>
      </c>
      <c r="E8" s="15">
        <f>'Détail par équipe'!O69</f>
        <v>8</v>
      </c>
      <c r="F8" s="15">
        <f>'Détail par équipe'!U69</f>
        <v>0</v>
      </c>
      <c r="G8" s="15">
        <f>'Détail par équipe'!AA69</f>
        <v>0</v>
      </c>
      <c r="H8" s="15">
        <f>'Détail par équipe'!AG69</f>
        <v>0</v>
      </c>
      <c r="I8" s="15">
        <f>'Détail par équipe'!AM69</f>
        <v>0</v>
      </c>
      <c r="J8" s="15">
        <f>'Détail par équipe'!AS69</f>
        <v>0</v>
      </c>
      <c r="K8" s="15">
        <f>'Détail par équipe'!AY69</f>
        <v>0</v>
      </c>
      <c r="L8" s="15">
        <f>'Détail par équipe'!BE69</f>
        <v>0</v>
      </c>
      <c r="M8" s="15">
        <f>'Détail par équipe'!BK69</f>
        <v>0</v>
      </c>
      <c r="N8" s="15">
        <f>'Détail par équipe'!BQ69</f>
        <v>0</v>
      </c>
      <c r="O8" s="16">
        <f>D8+E8+F8+G8+H8+I8+J8+K8+L8+M8+N8</f>
        <v>8</v>
      </c>
      <c r="P8" s="17">
        <f t="shared" si="0"/>
        <v>19.84</v>
      </c>
    </row>
    <row r="9" spans="1:16" ht="23.1" customHeight="1" x14ac:dyDescent="0.25">
      <c r="A9" s="11">
        <v>8</v>
      </c>
      <c r="B9" s="12">
        <v>6</v>
      </c>
      <c r="C9" s="13" t="str">
        <f>'Détail par équipe'!B15</f>
        <v>ABC Idf</v>
      </c>
      <c r="D9" s="14">
        <f>'Détail par équipe'!I27</f>
        <v>0</v>
      </c>
      <c r="E9" s="15">
        <f>'Détail par équipe'!O27</f>
        <v>6</v>
      </c>
      <c r="F9" s="15">
        <f>'Détail par équipe'!U27</f>
        <v>0</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6</v>
      </c>
      <c r="P9" s="17">
        <f t="shared" si="0"/>
        <v>14.879999999999999</v>
      </c>
    </row>
    <row r="10" spans="1:16" ht="23.1" customHeight="1" x14ac:dyDescent="0.25">
      <c r="A10" s="11">
        <v>9</v>
      </c>
      <c r="B10" s="12">
        <v>10</v>
      </c>
      <c r="C10" s="13" t="str">
        <f>'Détail par équipe'!B83</f>
        <v>Les Miclo</v>
      </c>
      <c r="D10" s="14">
        <f>'Détail par équipe'!I95</f>
        <v>2</v>
      </c>
      <c r="E10" s="15">
        <f>'Détail par équipe'!O95</f>
        <v>3</v>
      </c>
      <c r="F10" s="15">
        <f>'Détail par équipe'!U95</f>
        <v>0</v>
      </c>
      <c r="G10" s="15">
        <f>'Détail par équipe'!AA95</f>
        <v>0</v>
      </c>
      <c r="H10" s="15">
        <f>'Détail par équipe'!AG95</f>
        <v>0</v>
      </c>
      <c r="I10" s="15">
        <f>'Détail par équipe'!AM95</f>
        <v>0</v>
      </c>
      <c r="J10" s="15">
        <f>'Détail par équipe'!AS95</f>
        <v>0</v>
      </c>
      <c r="K10" s="15">
        <f>'Détail par équipe'!AY95</f>
        <v>0</v>
      </c>
      <c r="L10" s="15">
        <f>'Détail par équipe'!BE95</f>
        <v>0</v>
      </c>
      <c r="M10" s="15">
        <f>'Détail par équipe'!BK95</f>
        <v>0</v>
      </c>
      <c r="N10" s="15">
        <f>'Détail par équipe'!BQ95</f>
        <v>0</v>
      </c>
      <c r="O10" s="16">
        <f>D10+E10+F10+G10+H10+I10+J10+K10+L10+M10+N10</f>
        <v>5</v>
      </c>
      <c r="P10" s="17">
        <f t="shared" si="0"/>
        <v>12.4</v>
      </c>
    </row>
    <row r="11" spans="1:16" ht="23.1" customHeight="1" x14ac:dyDescent="0.25">
      <c r="A11" s="11">
        <v>10</v>
      </c>
      <c r="B11" s="12">
        <v>11</v>
      </c>
      <c r="C11" s="13" t="str">
        <f>'Détail par équipe'!B122</f>
        <v>Les Wizards</v>
      </c>
      <c r="D11" s="14">
        <f>'Détail par équipe'!I134</f>
        <v>1</v>
      </c>
      <c r="E11" s="15">
        <f>'Détail par équipe'!O134</f>
        <v>4</v>
      </c>
      <c r="F11" s="15">
        <f>'Détail par équipe'!U134</f>
        <v>0</v>
      </c>
      <c r="G11" s="15">
        <f>'Détail par équipe'!AA134</f>
        <v>0</v>
      </c>
      <c r="H11" s="15">
        <f>'Détail par équipe'!AG134</f>
        <v>0</v>
      </c>
      <c r="I11" s="15">
        <f>'Détail par équipe'!AM134</f>
        <v>0</v>
      </c>
      <c r="J11" s="15">
        <f>'Détail par équipe'!AS134</f>
        <v>0</v>
      </c>
      <c r="K11" s="15">
        <f>'Détail par équipe'!AY134</f>
        <v>0</v>
      </c>
      <c r="L11" s="15">
        <f>'Détail par équipe'!BE134</f>
        <v>0</v>
      </c>
      <c r="M11" s="15">
        <f>'Détail par équipe'!BK134</f>
        <v>0</v>
      </c>
      <c r="N11" s="15">
        <f>'Détail par équipe'!BQ134</f>
        <v>0</v>
      </c>
      <c r="O11" s="16">
        <f>D11+E11+F11+G11+H11+I11+J11+K11+L11+M11+N11</f>
        <v>5</v>
      </c>
      <c r="P11" s="17">
        <f t="shared" si="0"/>
        <v>12.4</v>
      </c>
    </row>
    <row r="12" spans="1:16" ht="23.1" customHeight="1" x14ac:dyDescent="0.25">
      <c r="A12" s="11">
        <v>11</v>
      </c>
      <c r="B12" s="12">
        <v>11</v>
      </c>
      <c r="C12" s="13" t="str">
        <f>'Détail par équipe'!B28</f>
        <v>Les Criquets</v>
      </c>
      <c r="D12" s="14">
        <f>'Détail par équipe'!I40</f>
        <v>1</v>
      </c>
      <c r="E12" s="15">
        <f>'Détail par équipe'!O40</f>
        <v>4</v>
      </c>
      <c r="F12" s="15">
        <f>'Détail par équipe'!U40</f>
        <v>0</v>
      </c>
      <c r="G12" s="15">
        <f>'Détail par équipe'!AA40</f>
        <v>0</v>
      </c>
      <c r="H12" s="15">
        <f>'Détail par équipe'!AG40</f>
        <v>0</v>
      </c>
      <c r="I12" s="15">
        <f>'Détail par équipe'!AM40</f>
        <v>0</v>
      </c>
      <c r="J12" s="15">
        <f>'Détail par équipe'!AS40</f>
        <v>0</v>
      </c>
      <c r="K12" s="15">
        <f>'Détail par équipe'!AY40</f>
        <v>0</v>
      </c>
      <c r="L12" s="15">
        <f>'Détail par équipe'!BE40</f>
        <v>0</v>
      </c>
      <c r="M12" s="15">
        <f>'Détail par équipe'!BK40</f>
        <v>0</v>
      </c>
      <c r="N12" s="15">
        <f>'Détail par équipe'!BQ40</f>
        <v>0</v>
      </c>
      <c r="O12" s="16">
        <f>D12+E12+F12+G12+H12+I12+J12+K12+L12+M12+N12</f>
        <v>5</v>
      </c>
      <c r="P12" s="17">
        <f t="shared" si="0"/>
        <v>12.4</v>
      </c>
    </row>
    <row r="13" spans="1:16" ht="23.1" customHeight="1" x14ac:dyDescent="0.25">
      <c r="A13" s="11">
        <v>12</v>
      </c>
      <c r="B13" s="12">
        <v>4</v>
      </c>
      <c r="C13" s="13" t="str">
        <f>'Détail par équipe'!B135</f>
        <v>BCF Boys</v>
      </c>
      <c r="D13" s="14">
        <f>'Détail par équipe'!I147</f>
        <v>2</v>
      </c>
      <c r="E13" s="15">
        <f>'Détail par équipe'!O147</f>
        <v>2</v>
      </c>
      <c r="F13" s="15">
        <f>'Détail par équipe'!U147</f>
        <v>0</v>
      </c>
      <c r="G13" s="15">
        <f>'Détail par équipe'!AA147</f>
        <v>0</v>
      </c>
      <c r="H13" s="15">
        <f>'Détail par équipe'!AG147</f>
        <v>0</v>
      </c>
      <c r="I13" s="15">
        <f>'Détail par équipe'!AM147</f>
        <v>0</v>
      </c>
      <c r="J13" s="15">
        <f>'Détail par équipe'!AS147</f>
        <v>0</v>
      </c>
      <c r="K13" s="15">
        <f>'Détail par équipe'!AY147</f>
        <v>0</v>
      </c>
      <c r="L13" s="15">
        <f>'Détail par équipe'!BE147</f>
        <v>0</v>
      </c>
      <c r="M13" s="15">
        <f>'Détail par équipe'!BK147</f>
        <v>0</v>
      </c>
      <c r="N13" s="15">
        <f>'Détail par équipe'!BQ147</f>
        <v>0</v>
      </c>
      <c r="O13" s="16">
        <f>D13+E13+F13+G13+H13+I13+J13+K13+L13+M13+N13</f>
        <v>4</v>
      </c>
      <c r="P13" s="17">
        <f t="shared" si="0"/>
        <v>9.92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297.59999999999997</v>
      </c>
    </row>
    <row r="17" spans="1:16" ht="15" customHeight="1" x14ac:dyDescent="0.2">
      <c r="A17" s="19"/>
      <c r="B17" s="19"/>
      <c r="C17" s="19"/>
      <c r="D17" s="19"/>
      <c r="E17" s="19"/>
      <c r="F17" s="19"/>
      <c r="G17" s="19"/>
      <c r="H17" s="19"/>
      <c r="I17" s="19"/>
      <c r="J17" s="19"/>
      <c r="K17" s="19"/>
      <c r="L17" s="19"/>
      <c r="M17" s="19"/>
      <c r="N17" s="19"/>
      <c r="O17" s="20">
        <f>O16*2.48</f>
        <v>297.60000000000002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148.80000000000001</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12" activePane="bottomRight"/>
      <selection activeCell="P86" sqref="P86"/>
      <selection pane="topRight" activeCell="BR1" sqref="BR1"/>
      <selection pane="bottomLeft" activeCell="C154" sqref="C154"/>
      <selection pane="bottomRight" activeCell="J31" sqref="J31"/>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9">
        <v>45638</v>
      </c>
      <c r="E1" s="110"/>
      <c r="F1" s="110"/>
      <c r="G1" s="110"/>
      <c r="H1" s="110"/>
      <c r="I1" s="111"/>
      <c r="J1" s="109">
        <v>45645</v>
      </c>
      <c r="K1" s="110"/>
      <c r="L1" s="110"/>
      <c r="M1" s="110"/>
      <c r="N1" s="110"/>
      <c r="O1" s="111"/>
      <c r="P1" s="109">
        <v>45666</v>
      </c>
      <c r="Q1" s="110"/>
      <c r="R1" s="110"/>
      <c r="S1" s="110"/>
      <c r="T1" s="110"/>
      <c r="U1" s="111"/>
      <c r="V1" s="109">
        <v>45673</v>
      </c>
      <c r="W1" s="110"/>
      <c r="X1" s="110"/>
      <c r="Y1" s="110"/>
      <c r="Z1" s="110"/>
      <c r="AA1" s="111"/>
      <c r="AB1" s="109">
        <v>45680</v>
      </c>
      <c r="AC1" s="110"/>
      <c r="AD1" s="110"/>
      <c r="AE1" s="110"/>
      <c r="AF1" s="110"/>
      <c r="AG1" s="111"/>
      <c r="AH1" s="109">
        <v>45687</v>
      </c>
      <c r="AI1" s="110"/>
      <c r="AJ1" s="110"/>
      <c r="AK1" s="110"/>
      <c r="AL1" s="110"/>
      <c r="AM1" s="111"/>
      <c r="AN1" s="109">
        <v>45663</v>
      </c>
      <c r="AO1" s="110"/>
      <c r="AP1" s="110"/>
      <c r="AQ1" s="110"/>
      <c r="AR1" s="110"/>
      <c r="AS1" s="111"/>
      <c r="AT1" s="109">
        <v>45670</v>
      </c>
      <c r="AU1" s="110"/>
      <c r="AV1" s="110"/>
      <c r="AW1" s="110"/>
      <c r="AX1" s="110"/>
      <c r="AY1" s="111"/>
      <c r="AZ1" s="109">
        <v>45722</v>
      </c>
      <c r="BA1" s="110"/>
      <c r="BB1" s="110"/>
      <c r="BC1" s="110"/>
      <c r="BD1" s="110"/>
      <c r="BE1" s="111"/>
      <c r="BF1" s="109">
        <v>45729</v>
      </c>
      <c r="BG1" s="110"/>
      <c r="BH1" s="110"/>
      <c r="BI1" s="110"/>
      <c r="BJ1" s="110"/>
      <c r="BK1" s="111"/>
      <c r="BL1" s="109">
        <v>45736</v>
      </c>
      <c r="BM1" s="110"/>
      <c r="BN1" s="110"/>
      <c r="BO1" s="110"/>
      <c r="BP1" s="110"/>
      <c r="BQ1" s="111"/>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2" t="s">
        <v>51</v>
      </c>
      <c r="C2" s="107"/>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704</v>
      </c>
      <c r="CE3" s="17">
        <f t="shared" ref="CE3:CE8" si="24">CD3/CC3</f>
        <v>176</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662</v>
      </c>
      <c r="CE4" s="17">
        <f t="shared" si="24"/>
        <v>165.5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824</v>
      </c>
      <c r="CE5" s="19">
        <f t="shared" si="24"/>
        <v>206</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4</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4</v>
      </c>
      <c r="CD6" s="17">
        <f t="shared" si="23"/>
        <v>810</v>
      </c>
      <c r="CE6" s="19">
        <f t="shared" si="24"/>
        <v>202.5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3000</v>
      </c>
      <c r="CE10" s="17">
        <f>CD10/CC10</f>
        <v>375</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3488</v>
      </c>
      <c r="CE11" s="17">
        <f>CD11/CC11</f>
        <v>436</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50</v>
      </c>
      <c r="C15" s="107"/>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6">SUM(E16:H16)</f>
        <v>0</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0</v>
      </c>
      <c r="CD16" s="17">
        <f t="shared" ref="CD16:CD21" si="59">I16+O16+U16+AA16+AG16+AM16+AS16+AY16+BE16+BK16+BQ16</f>
        <v>0</v>
      </c>
      <c r="CE16" s="17" t="e">
        <f t="shared" ref="CE16:CE21" si="60">CD16/CC16</f>
        <v>#DIV/0!</v>
      </c>
    </row>
    <row r="17" spans="1:83" ht="15.75" customHeight="1" x14ac:dyDescent="0.25">
      <c r="A17" s="33"/>
      <c r="B17" s="34" t="s">
        <v>56</v>
      </c>
      <c r="C17" s="35" t="s">
        <v>57</v>
      </c>
      <c r="D17" s="36"/>
      <c r="E17" s="37"/>
      <c r="F17" s="37"/>
      <c r="G17" s="37"/>
      <c r="H17" s="37"/>
      <c r="I17" s="38">
        <f t="shared" si="36"/>
        <v>0</v>
      </c>
      <c r="J17" s="39">
        <v>24</v>
      </c>
      <c r="K17" s="40">
        <v>160</v>
      </c>
      <c r="L17" s="40">
        <v>173</v>
      </c>
      <c r="M17" s="40">
        <v>187</v>
      </c>
      <c r="N17" s="40">
        <v>214</v>
      </c>
      <c r="O17" s="38">
        <f t="shared" si="37"/>
        <v>734</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4</v>
      </c>
      <c r="CD17" s="17">
        <f t="shared" si="59"/>
        <v>734</v>
      </c>
      <c r="CE17" s="17">
        <f t="shared" si="60"/>
        <v>183.5</v>
      </c>
    </row>
    <row r="18" spans="1:83" ht="15.75" customHeight="1" x14ac:dyDescent="0.25">
      <c r="A18" s="33"/>
      <c r="B18" s="42" t="s">
        <v>103</v>
      </c>
      <c r="C18" s="43" t="s">
        <v>104</v>
      </c>
      <c r="D18" s="39">
        <v>30</v>
      </c>
      <c r="E18" s="40">
        <v>173</v>
      </c>
      <c r="F18" s="40">
        <v>192</v>
      </c>
      <c r="G18" s="40">
        <v>182</v>
      </c>
      <c r="H18" s="40">
        <v>142</v>
      </c>
      <c r="I18" s="38">
        <f t="shared" si="36"/>
        <v>689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689</v>
      </c>
      <c r="CE18" s="19">
        <f t="shared" si="60"/>
        <v>172.25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119</v>
      </c>
      <c r="C20" s="43" t="s">
        <v>120</v>
      </c>
      <c r="D20" s="39">
        <v>25</v>
      </c>
      <c r="E20" s="40">
        <v>165</v>
      </c>
      <c r="F20" s="40">
        <v>167</v>
      </c>
      <c r="G20" s="40">
        <v>170</v>
      </c>
      <c r="H20" s="40">
        <v>156</v>
      </c>
      <c r="I20" s="38">
        <f t="shared" si="36"/>
        <v>658</v>
      </c>
      <c r="J20" s="39">
        <v>39</v>
      </c>
      <c r="K20" s="40">
        <v>196</v>
      </c>
      <c r="L20" s="40">
        <v>182</v>
      </c>
      <c r="M20" s="40">
        <v>159</v>
      </c>
      <c r="N20" s="40">
        <v>138</v>
      </c>
      <c r="O20" s="38">
        <f t="shared" si="37"/>
        <v>675</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8</v>
      </c>
      <c r="CD20" s="17">
        <f t="shared" si="59"/>
        <v>1333</v>
      </c>
      <c r="CE20" s="19">
        <f t="shared" si="60"/>
        <v>166.625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2756</v>
      </c>
      <c r="CE23" s="17">
        <f>CD23/CC23</f>
        <v>344.5</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3228</v>
      </c>
      <c r="CE24" s="17">
        <f>CD24/CC24</f>
        <v>403.5</v>
      </c>
    </row>
    <row r="25" spans="1:83" ht="15.75" customHeight="1" x14ac:dyDescent="0.25">
      <c r="A25" s="33"/>
      <c r="B25" s="34" t="s">
        <v>34</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0</v>
      </c>
      <c r="G26" s="37">
        <f t="shared" si="61"/>
        <v>0</v>
      </c>
      <c r="H26" s="37">
        <f t="shared" si="61"/>
        <v>0</v>
      </c>
      <c r="I26" s="38">
        <f t="shared" si="61"/>
        <v>0</v>
      </c>
      <c r="J26" s="39"/>
      <c r="K26" s="37">
        <f t="shared" si="62"/>
        <v>1</v>
      </c>
      <c r="L26" s="37">
        <f t="shared" si="62"/>
        <v>0</v>
      </c>
      <c r="M26" s="37">
        <f t="shared" si="62"/>
        <v>1</v>
      </c>
      <c r="N26" s="37">
        <f t="shared" si="62"/>
        <v>1</v>
      </c>
      <c r="O26" s="38">
        <f t="shared" si="62"/>
        <v>1</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58</v>
      </c>
      <c r="C28" s="107"/>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2">SUM(E29:H29)</f>
        <v>663</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663</v>
      </c>
      <c r="CE29" s="17">
        <f t="shared" ref="CE29:CE34" si="96">CD29/CC29</f>
        <v>165.75</v>
      </c>
    </row>
    <row r="30" spans="1:83" ht="15.75" customHeight="1" x14ac:dyDescent="0.25">
      <c r="A30" s="33"/>
      <c r="B30" s="34" t="s">
        <v>41</v>
      </c>
      <c r="C30" s="35" t="s">
        <v>42</v>
      </c>
      <c r="D30" s="36">
        <v>50</v>
      </c>
      <c r="E30" s="37">
        <v>159</v>
      </c>
      <c r="F30" s="37">
        <v>189</v>
      </c>
      <c r="G30" s="37">
        <v>155</v>
      </c>
      <c r="H30" s="37">
        <v>156</v>
      </c>
      <c r="I30" s="38">
        <f t="shared" si="72"/>
        <v>659</v>
      </c>
      <c r="J30" s="39">
        <v>49</v>
      </c>
      <c r="K30" s="40">
        <v>175</v>
      </c>
      <c r="L30" s="40">
        <v>177</v>
      </c>
      <c r="M30" s="40">
        <v>151</v>
      </c>
      <c r="N30" s="40">
        <v>145</v>
      </c>
      <c r="O30" s="38">
        <f t="shared" si="73"/>
        <v>648</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1307</v>
      </c>
      <c r="CE30" s="17">
        <f t="shared" si="96"/>
        <v>163.375</v>
      </c>
    </row>
    <row r="31" spans="1:83" ht="15.75" customHeight="1" x14ac:dyDescent="0.25">
      <c r="A31" s="33"/>
      <c r="B31" s="42" t="s">
        <v>114</v>
      </c>
      <c r="C31" s="43" t="s">
        <v>115</v>
      </c>
      <c r="D31" s="39"/>
      <c r="E31" s="40"/>
      <c r="F31" s="40"/>
      <c r="G31" s="40"/>
      <c r="H31" s="40"/>
      <c r="I31" s="38">
        <f t="shared" si="72"/>
        <v>0</v>
      </c>
      <c r="J31" s="39">
        <v>53</v>
      </c>
      <c r="K31" s="40">
        <v>157</v>
      </c>
      <c r="L31" s="40">
        <v>124</v>
      </c>
      <c r="M31" s="40">
        <v>124</v>
      </c>
      <c r="N31" s="40">
        <v>114</v>
      </c>
      <c r="O31" s="38">
        <f t="shared" si="73"/>
        <v>519</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519</v>
      </c>
      <c r="CE31" s="19">
        <f t="shared" si="96"/>
        <v>129.75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2489</v>
      </c>
      <c r="CE36" s="17">
        <f>CD36/CC36</f>
        <v>311.125</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3321</v>
      </c>
      <c r="CE37" s="17">
        <f>CD37/CC37</f>
        <v>415.125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1</v>
      </c>
      <c r="L39" s="37">
        <f t="shared" si="98"/>
        <v>1</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6" t="s">
        <v>61</v>
      </c>
      <c r="C41" s="108"/>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8">SUM(E42:H42)</f>
        <v>711</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711</v>
      </c>
      <c r="CE42" s="17">
        <f t="shared" ref="CE42:CE50" si="132">CD42/CC42</f>
        <v>177.75</v>
      </c>
    </row>
    <row r="43" spans="1:83" ht="15.75" customHeight="1" x14ac:dyDescent="0.25">
      <c r="A43" s="33"/>
      <c r="B43" s="102" t="s">
        <v>64</v>
      </c>
      <c r="C43" s="103" t="s">
        <v>65</v>
      </c>
      <c r="D43" s="36">
        <v>35</v>
      </c>
      <c r="E43" s="37">
        <v>175</v>
      </c>
      <c r="F43" s="37">
        <v>196</v>
      </c>
      <c r="G43" s="37">
        <v>174</v>
      </c>
      <c r="H43" s="37">
        <v>180</v>
      </c>
      <c r="I43" s="38">
        <f t="shared" si="108"/>
        <v>725</v>
      </c>
      <c r="J43" s="39">
        <v>34</v>
      </c>
      <c r="K43" s="40">
        <v>158</v>
      </c>
      <c r="L43" s="40">
        <v>197</v>
      </c>
      <c r="M43" s="40">
        <v>151</v>
      </c>
      <c r="N43" s="40">
        <v>155</v>
      </c>
      <c r="O43" s="38">
        <f t="shared" si="109"/>
        <v>661</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1386</v>
      </c>
      <c r="CE43" s="17">
        <f t="shared" si="132"/>
        <v>173.25</v>
      </c>
    </row>
    <row r="44" spans="1:83" ht="15.75" customHeight="1" x14ac:dyDescent="0.25">
      <c r="A44" s="33"/>
      <c r="B44" s="42" t="s">
        <v>99</v>
      </c>
      <c r="C44" s="43" t="s">
        <v>100</v>
      </c>
      <c r="D44" s="39"/>
      <c r="E44" s="40"/>
      <c r="F44" s="40"/>
      <c r="G44" s="40"/>
      <c r="H44" s="40"/>
      <c r="I44" s="38">
        <f t="shared" si="108"/>
        <v>0</v>
      </c>
      <c r="J44" s="39">
        <v>25</v>
      </c>
      <c r="K44" s="40">
        <v>195</v>
      </c>
      <c r="L44" s="40">
        <v>139</v>
      </c>
      <c r="M44" s="40">
        <v>201</v>
      </c>
      <c r="N44" s="40">
        <v>154</v>
      </c>
      <c r="O44" s="38">
        <f t="shared" si="109"/>
        <v>689</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689</v>
      </c>
      <c r="CE44" s="19">
        <f t="shared" si="132"/>
        <v>172.25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2818</v>
      </c>
      <c r="CE52" s="17">
        <f>CD52/CC52</f>
        <v>352.25</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3402</v>
      </c>
      <c r="CE53" s="17">
        <f>CD53/CC53</f>
        <v>425.25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6" t="s">
        <v>66</v>
      </c>
      <c r="C57" s="107"/>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4">SUM(E58:H58)</f>
        <v>0</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0</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0</v>
      </c>
      <c r="CD58" s="17">
        <f t="shared" ref="CD58:CD63" si="167">I58+O58+U58+AA58+AG58+AM58+AS58+AY58+BE58+BK58+BQ58</f>
        <v>0</v>
      </c>
      <c r="CE58" s="17" t="e">
        <f t="shared" ref="CE58:CE63" si="168">CD58/CC58</f>
        <v>#DIV/0!</v>
      </c>
    </row>
    <row r="59" spans="1:83" ht="15.75" customHeight="1" x14ac:dyDescent="0.25">
      <c r="A59" s="33"/>
      <c r="B59" s="102" t="s">
        <v>69</v>
      </c>
      <c r="C59" s="103" t="s">
        <v>70</v>
      </c>
      <c r="D59" s="36">
        <v>35</v>
      </c>
      <c r="E59" s="37">
        <v>187</v>
      </c>
      <c r="F59" s="37">
        <v>146</v>
      </c>
      <c r="G59" s="37">
        <v>188</v>
      </c>
      <c r="H59" s="37">
        <v>177</v>
      </c>
      <c r="I59" s="38">
        <f t="shared" si="144"/>
        <v>698</v>
      </c>
      <c r="J59" s="39">
        <v>34</v>
      </c>
      <c r="K59" s="40">
        <v>160</v>
      </c>
      <c r="L59" s="40">
        <v>187</v>
      </c>
      <c r="M59" s="40">
        <v>167</v>
      </c>
      <c r="N59" s="40">
        <v>168</v>
      </c>
      <c r="O59" s="38">
        <f t="shared" si="145"/>
        <v>682</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1380</v>
      </c>
      <c r="CE59" s="17">
        <f t="shared" si="168"/>
        <v>172.5</v>
      </c>
    </row>
    <row r="60" spans="1:83" ht="15.75" customHeight="1" x14ac:dyDescent="0.25">
      <c r="A60" s="33"/>
      <c r="B60" s="42" t="s">
        <v>116</v>
      </c>
      <c r="C60" s="43" t="s">
        <v>117</v>
      </c>
      <c r="D60" s="39"/>
      <c r="E60" s="40"/>
      <c r="F60" s="40"/>
      <c r="G60" s="40"/>
      <c r="H60" s="40"/>
      <c r="I60" s="38">
        <f t="shared" si="144"/>
        <v>0</v>
      </c>
      <c r="J60" s="39">
        <v>36</v>
      </c>
      <c r="K60" s="40">
        <v>203</v>
      </c>
      <c r="L60" s="40">
        <v>148</v>
      </c>
      <c r="M60" s="40">
        <v>159</v>
      </c>
      <c r="N60" s="40">
        <v>191</v>
      </c>
      <c r="O60" s="38">
        <f t="shared" si="145"/>
        <v>701</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701</v>
      </c>
      <c r="CE60" s="19">
        <f t="shared" si="168"/>
        <v>175.25</v>
      </c>
    </row>
    <row r="61" spans="1:83" ht="15.75" customHeight="1" x14ac:dyDescent="0.25">
      <c r="A61" s="33"/>
      <c r="B61" s="42" t="s">
        <v>122</v>
      </c>
      <c r="C61" s="43" t="s">
        <v>123</v>
      </c>
      <c r="D61" s="39">
        <v>37</v>
      </c>
      <c r="E61" s="40">
        <v>164</v>
      </c>
      <c r="F61" s="40">
        <v>188</v>
      </c>
      <c r="G61" s="40">
        <v>186</v>
      </c>
      <c r="H61" s="40">
        <v>155</v>
      </c>
      <c r="I61" s="38">
        <f t="shared" si="144"/>
        <v>693</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4</v>
      </c>
      <c r="CD61" s="17">
        <f t="shared" si="167"/>
        <v>693</v>
      </c>
      <c r="CE61" s="19">
        <f t="shared" si="168"/>
        <v>173.25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2902</v>
      </c>
      <c r="CE65" s="17">
        <f>CD65/CC65</f>
        <v>362.75</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3342</v>
      </c>
      <c r="CE66" s="17">
        <f>CD66/CC66</f>
        <v>417.75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1</v>
      </c>
      <c r="M67" s="37">
        <f t="shared" si="170"/>
        <v>0</v>
      </c>
      <c r="N67" s="37">
        <f t="shared" si="170"/>
        <v>1</v>
      </c>
      <c r="O67" s="38">
        <f t="shared" si="170"/>
        <v>1</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0</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6" t="s">
        <v>71</v>
      </c>
      <c r="C70" s="107"/>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80">SUM(E71:H71)</f>
        <v>906</v>
      </c>
      <c r="J71" s="39">
        <v>16</v>
      </c>
      <c r="K71" s="40">
        <v>188</v>
      </c>
      <c r="L71" s="40">
        <v>196</v>
      </c>
      <c r="M71" s="40">
        <v>187</v>
      </c>
      <c r="N71" s="40">
        <v>177</v>
      </c>
      <c r="O71" s="38">
        <f t="shared" ref="O71:O77" si="181">SUM(K71:N71)</f>
        <v>748</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1654</v>
      </c>
      <c r="CE71" s="17">
        <f t="shared" ref="CE71:CE76" si="204">CD71/CC71</f>
        <v>206.75</v>
      </c>
    </row>
    <row r="72" spans="1:83" ht="15.75" customHeight="1" x14ac:dyDescent="0.25">
      <c r="A72" s="33"/>
      <c r="B72" s="102" t="s">
        <v>74</v>
      </c>
      <c r="C72" s="103" t="s">
        <v>75</v>
      </c>
      <c r="D72" s="36">
        <v>28</v>
      </c>
      <c r="E72" s="37">
        <v>191</v>
      </c>
      <c r="F72" s="37">
        <v>224</v>
      </c>
      <c r="G72" s="37">
        <v>206</v>
      </c>
      <c r="H72" s="37">
        <v>172</v>
      </c>
      <c r="I72" s="38">
        <f t="shared" si="180"/>
        <v>793</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793</v>
      </c>
      <c r="CE72" s="17">
        <f t="shared" si="204"/>
        <v>198.25</v>
      </c>
    </row>
    <row r="73" spans="1:83" ht="15.75" customHeight="1" x14ac:dyDescent="0.25">
      <c r="A73" s="33"/>
      <c r="B73" s="42" t="s">
        <v>101</v>
      </c>
      <c r="C73" s="43" t="s">
        <v>102</v>
      </c>
      <c r="D73" s="39"/>
      <c r="E73" s="40"/>
      <c r="F73" s="40"/>
      <c r="G73" s="40"/>
      <c r="H73" s="40"/>
      <c r="I73" s="38">
        <f t="shared" si="180"/>
        <v>0</v>
      </c>
      <c r="J73" s="39">
        <v>18</v>
      </c>
      <c r="K73" s="40">
        <v>163</v>
      </c>
      <c r="L73" s="40">
        <v>200</v>
      </c>
      <c r="M73" s="40">
        <v>175</v>
      </c>
      <c r="N73" s="40">
        <v>156</v>
      </c>
      <c r="O73" s="38">
        <f t="shared" si="181"/>
        <v>694</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694</v>
      </c>
      <c r="CE73" s="19">
        <f t="shared" si="204"/>
        <v>173.5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3141</v>
      </c>
      <c r="CE78" s="17">
        <f>CD78/CC78</f>
        <v>392.625</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3461</v>
      </c>
      <c r="CE79" s="17">
        <f>CD79/CC79</f>
        <v>432.625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1</v>
      </c>
      <c r="I81" s="38">
        <f t="shared" si="205"/>
        <v>1</v>
      </c>
      <c r="J81" s="39"/>
      <c r="K81" s="37">
        <f t="shared" si="206"/>
        <v>0</v>
      </c>
      <c r="L81" s="37">
        <f t="shared" si="206"/>
        <v>1</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6" t="s">
        <v>76</v>
      </c>
      <c r="C83" s="107"/>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6">SUM(E84:H84)</f>
        <v>658</v>
      </c>
      <c r="J84" s="39">
        <v>41</v>
      </c>
      <c r="K84" s="40">
        <v>164</v>
      </c>
      <c r="L84" s="40">
        <v>189</v>
      </c>
      <c r="M84" s="40">
        <v>133</v>
      </c>
      <c r="N84" s="40">
        <v>146</v>
      </c>
      <c r="O84" s="38">
        <f t="shared" ref="O84:O90" si="217">SUM(K84:N84)</f>
        <v>632</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1290</v>
      </c>
      <c r="CE84" s="17">
        <f t="shared" ref="CE84:CE89" si="240">CD84/CC84</f>
        <v>161.25</v>
      </c>
    </row>
    <row r="85" spans="1:83" ht="15.75" customHeight="1" x14ac:dyDescent="0.25">
      <c r="A85" s="33"/>
      <c r="B85" s="102" t="s">
        <v>77</v>
      </c>
      <c r="C85" s="103" t="s">
        <v>79</v>
      </c>
      <c r="D85" s="36">
        <v>39</v>
      </c>
      <c r="E85" s="37">
        <v>151</v>
      </c>
      <c r="F85" s="37">
        <v>145</v>
      </c>
      <c r="G85" s="37">
        <v>169</v>
      </c>
      <c r="H85" s="37">
        <v>171</v>
      </c>
      <c r="I85" s="38">
        <f t="shared" si="216"/>
        <v>636</v>
      </c>
      <c r="J85" s="39">
        <v>39</v>
      </c>
      <c r="K85" s="40">
        <v>231</v>
      </c>
      <c r="L85" s="40">
        <v>167</v>
      </c>
      <c r="M85" s="40">
        <v>159</v>
      </c>
      <c r="N85" s="40">
        <v>166</v>
      </c>
      <c r="O85" s="38">
        <f t="shared" si="217"/>
        <v>723</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1359</v>
      </c>
      <c r="CE85" s="17">
        <f t="shared" si="240"/>
        <v>169.875</v>
      </c>
    </row>
    <row r="86" spans="1:83" ht="15.75" customHeight="1" x14ac:dyDescent="0.25">
      <c r="A86" s="33"/>
      <c r="B86" s="42" t="s">
        <v>109</v>
      </c>
      <c r="C86" s="43" t="s">
        <v>110</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2713</v>
      </c>
      <c r="CE91" s="17">
        <f>CD91/CC91</f>
        <v>339.125</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3289</v>
      </c>
      <c r="CE92" s="17">
        <f>CD92/CC92</f>
        <v>411.125</v>
      </c>
    </row>
    <row r="93" spans="1:83" ht="15.75" customHeight="1" x14ac:dyDescent="0.25">
      <c r="A93" s="33"/>
      <c r="B93" s="34" t="s">
        <v>34</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0</v>
      </c>
      <c r="I94" s="38">
        <f t="shared" si="241"/>
        <v>0</v>
      </c>
      <c r="J94" s="39"/>
      <c r="K94" s="37">
        <f t="shared" si="242"/>
        <v>1</v>
      </c>
      <c r="L94" s="37">
        <f t="shared" si="242"/>
        <v>0</v>
      </c>
      <c r="M94" s="37">
        <f t="shared" si="242"/>
        <v>0</v>
      </c>
      <c r="N94" s="37">
        <f t="shared" si="242"/>
        <v>1</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6" t="s">
        <v>80</v>
      </c>
      <c r="C96" s="108"/>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83</v>
      </c>
      <c r="C98" s="103" t="s">
        <v>84</v>
      </c>
      <c r="D98" s="36">
        <v>22</v>
      </c>
      <c r="E98" s="37">
        <v>198</v>
      </c>
      <c r="F98" s="37">
        <v>170</v>
      </c>
      <c r="G98" s="37">
        <v>179</v>
      </c>
      <c r="H98" s="37">
        <v>216</v>
      </c>
      <c r="I98" s="38">
        <f t="shared" si="252"/>
        <v>763</v>
      </c>
      <c r="J98" s="39">
        <v>22</v>
      </c>
      <c r="K98" s="40">
        <v>203</v>
      </c>
      <c r="L98" s="40">
        <v>185</v>
      </c>
      <c r="M98" s="40">
        <v>152</v>
      </c>
      <c r="N98" s="40">
        <v>156</v>
      </c>
      <c r="O98" s="38">
        <f t="shared" si="253"/>
        <v>696</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1459</v>
      </c>
      <c r="CE98" s="17">
        <f t="shared" si="276"/>
        <v>182.375</v>
      </c>
    </row>
    <row r="99" spans="1:83" ht="15.75" customHeight="1" x14ac:dyDescent="0.25">
      <c r="A99" s="33"/>
      <c r="B99" s="42" t="s">
        <v>131</v>
      </c>
      <c r="C99" s="43" t="s">
        <v>130</v>
      </c>
      <c r="D99" s="39"/>
      <c r="E99" s="40"/>
      <c r="F99" s="40"/>
      <c r="G99" s="40"/>
      <c r="H99" s="40"/>
      <c r="I99" s="38">
        <f t="shared" si="252"/>
        <v>0</v>
      </c>
      <c r="J99" s="39">
        <v>20</v>
      </c>
      <c r="K99" s="40">
        <v>192</v>
      </c>
      <c r="L99" s="40">
        <v>166</v>
      </c>
      <c r="M99" s="40">
        <v>173</v>
      </c>
      <c r="N99" s="40">
        <v>148</v>
      </c>
      <c r="O99" s="38">
        <f t="shared" si="253"/>
        <v>679</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679</v>
      </c>
      <c r="CE99" s="19">
        <f t="shared" si="276"/>
        <v>169.75</v>
      </c>
    </row>
    <row r="100" spans="1:83" ht="15.75" customHeight="1" x14ac:dyDescent="0.25">
      <c r="A100" s="33"/>
      <c r="B100" s="42" t="s">
        <v>134</v>
      </c>
      <c r="C100" s="43" t="s">
        <v>75</v>
      </c>
      <c r="D100" s="39">
        <v>38</v>
      </c>
      <c r="E100" s="40">
        <v>168</v>
      </c>
      <c r="F100" s="40">
        <v>178</v>
      </c>
      <c r="G100" s="40">
        <v>143</v>
      </c>
      <c r="H100" s="40">
        <v>171</v>
      </c>
      <c r="I100" s="38">
        <f t="shared" si="252"/>
        <v>660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4</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660</v>
      </c>
      <c r="CE100" s="19">
        <f t="shared" si="276"/>
        <v>165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2798</v>
      </c>
      <c r="CE104" s="17">
        <f>CD104/CC104</f>
        <v>349.75</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3206</v>
      </c>
      <c r="CE105" s="17">
        <f>CD105/CC105</f>
        <v>400.75</v>
      </c>
    </row>
    <row r="106" spans="1:83" ht="15.75" customHeight="1" x14ac:dyDescent="0.25">
      <c r="A106" s="33"/>
      <c r="B106" s="34" t="s">
        <v>34</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0</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6" t="s">
        <v>85</v>
      </c>
      <c r="C109" s="108"/>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102" t="s">
        <v>88</v>
      </c>
      <c r="C111" s="103" t="s">
        <v>89</v>
      </c>
      <c r="D111" s="36">
        <v>21</v>
      </c>
      <c r="E111" s="37">
        <v>191</v>
      </c>
      <c r="F111" s="37">
        <v>223</v>
      </c>
      <c r="G111" s="37">
        <v>212</v>
      </c>
      <c r="H111" s="37">
        <v>207</v>
      </c>
      <c r="I111" s="38">
        <f t="shared" si="288"/>
        <v>833</v>
      </c>
      <c r="J111" s="39">
        <v>19</v>
      </c>
      <c r="K111" s="40">
        <v>213</v>
      </c>
      <c r="L111" s="40">
        <v>217</v>
      </c>
      <c r="M111" s="40">
        <v>214</v>
      </c>
      <c r="N111" s="40">
        <v>232</v>
      </c>
      <c r="O111" s="38">
        <f t="shared" si="289"/>
        <v>876</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1709</v>
      </c>
      <c r="CE111" s="17">
        <f t="shared" si="312"/>
        <v>213.625</v>
      </c>
    </row>
    <row r="112" spans="1:83" ht="15.75" customHeight="1" x14ac:dyDescent="0.25">
      <c r="A112" s="33"/>
      <c r="B112" s="42" t="s">
        <v>107</v>
      </c>
      <c r="C112" s="43" t="s">
        <v>108</v>
      </c>
      <c r="D112" s="39"/>
      <c r="E112" s="40"/>
      <c r="F112" s="40"/>
      <c r="G112" s="40"/>
      <c r="H112" s="40"/>
      <c r="I112" s="38">
        <f t="shared" si="288"/>
        <v>0</v>
      </c>
      <c r="J112" s="39">
        <v>33</v>
      </c>
      <c r="K112" s="40">
        <v>181</v>
      </c>
      <c r="L112" s="40">
        <v>178</v>
      </c>
      <c r="M112" s="40">
        <v>170</v>
      </c>
      <c r="N112" s="40">
        <v>166</v>
      </c>
      <c r="O112" s="38">
        <f t="shared" si="289"/>
        <v>695</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695</v>
      </c>
      <c r="CE112" s="19">
        <f t="shared" si="312"/>
        <v>173.75</v>
      </c>
    </row>
    <row r="113" spans="1:83" ht="15.75" customHeight="1" x14ac:dyDescent="0.25">
      <c r="A113" s="33"/>
      <c r="B113" s="42" t="s">
        <v>124</v>
      </c>
      <c r="C113" s="43" t="s">
        <v>125</v>
      </c>
      <c r="D113" s="39">
        <v>30</v>
      </c>
      <c r="E113" s="40">
        <v>141</v>
      </c>
      <c r="F113" s="40">
        <v>207</v>
      </c>
      <c r="G113" s="40">
        <v>229</v>
      </c>
      <c r="H113" s="40">
        <v>161</v>
      </c>
      <c r="I113" s="38">
        <f t="shared" si="288"/>
        <v>738</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4</v>
      </c>
      <c r="CD113" s="17">
        <f t="shared" si="311"/>
        <v>738</v>
      </c>
      <c r="CE113" s="19">
        <f t="shared" si="312"/>
        <v>184.5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3142</v>
      </c>
      <c r="CE117" s="17">
        <f>CD117/CC117</f>
        <v>392.75</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3554</v>
      </c>
      <c r="CE118" s="17">
        <f>CD118/CC118</f>
        <v>444.25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1</v>
      </c>
      <c r="O119" s="38">
        <f t="shared" si="314"/>
        <v>1</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1</v>
      </c>
      <c r="H120" s="37">
        <f t="shared" si="313"/>
        <v>1</v>
      </c>
      <c r="I120" s="38">
        <f t="shared" si="313"/>
        <v>1</v>
      </c>
      <c r="J120" s="39"/>
      <c r="K120" s="37">
        <f t="shared" si="314"/>
        <v>0</v>
      </c>
      <c r="L120" s="37">
        <f t="shared" si="314"/>
        <v>1</v>
      </c>
      <c r="M120" s="37">
        <f t="shared" si="314"/>
        <v>1</v>
      </c>
      <c r="N120" s="37">
        <f t="shared" si="314"/>
        <v>1</v>
      </c>
      <c r="O120" s="38">
        <f t="shared" si="314"/>
        <v>1</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6" t="s">
        <v>90</v>
      </c>
      <c r="C122" s="107"/>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24">SUM(E123:H123)</f>
        <v>671</v>
      </c>
      <c r="J123" s="39">
        <v>34</v>
      </c>
      <c r="K123" s="40">
        <v>159</v>
      </c>
      <c r="L123" s="40">
        <v>145</v>
      </c>
      <c r="M123" s="40">
        <v>175</v>
      </c>
      <c r="N123" s="40">
        <v>121</v>
      </c>
      <c r="O123" s="38">
        <f t="shared" ref="O123:O129" si="325">SUM(K123:N123)</f>
        <v>600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1271</v>
      </c>
      <c r="CE123" s="17">
        <f t="shared" ref="CE123:CE128" si="348">CD123/CC123</f>
        <v>158.875</v>
      </c>
    </row>
    <row r="124" spans="1:83" ht="15.75" customHeight="1" x14ac:dyDescent="0.25">
      <c r="A124" s="33"/>
      <c r="B124" s="102" t="s">
        <v>38</v>
      </c>
      <c r="C124" s="103" t="s">
        <v>39</v>
      </c>
      <c r="D124" s="36">
        <v>40</v>
      </c>
      <c r="E124" s="37">
        <v>190</v>
      </c>
      <c r="F124" s="37">
        <v>162</v>
      </c>
      <c r="G124" s="37">
        <v>171</v>
      </c>
      <c r="H124" s="37">
        <v>167</v>
      </c>
      <c r="I124" s="38">
        <f t="shared" si="324"/>
        <v>690</v>
      </c>
      <c r="J124" s="39">
        <v>39</v>
      </c>
      <c r="K124" s="40">
        <v>160</v>
      </c>
      <c r="L124" s="40">
        <v>166</v>
      </c>
      <c r="M124" s="40">
        <v>182</v>
      </c>
      <c r="N124" s="40">
        <v>159</v>
      </c>
      <c r="O124" s="38">
        <f t="shared" si="325"/>
        <v>667</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1357</v>
      </c>
      <c r="CE124" s="17">
        <f t="shared" si="348"/>
        <v>169.625</v>
      </c>
    </row>
    <row r="125" spans="1:83" ht="15.75" customHeight="1" x14ac:dyDescent="0.25">
      <c r="A125" s="33"/>
      <c r="B125" s="42" t="s">
        <v>112</v>
      </c>
      <c r="C125" s="43" t="s">
        <v>113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2628</v>
      </c>
      <c r="CE130" s="17">
        <f>CD130/CC130</f>
        <v>328.5</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3216</v>
      </c>
      <c r="CE131" s="17">
        <f>CD131/CC131</f>
        <v>402</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1</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0</v>
      </c>
      <c r="H133" s="37">
        <f t="shared" si="349"/>
        <v>0</v>
      </c>
      <c r="I133" s="38">
        <f t="shared" si="349"/>
        <v>0</v>
      </c>
      <c r="J133" s="39"/>
      <c r="K133" s="37">
        <f t="shared" si="350"/>
        <v>0</v>
      </c>
      <c r="L133" s="37">
        <f t="shared" si="350"/>
        <v>0</v>
      </c>
      <c r="M133" s="37">
        <f t="shared" si="350"/>
        <v>1</v>
      </c>
      <c r="N133" s="37">
        <f t="shared" si="350"/>
        <v>1</v>
      </c>
      <c r="O133" s="38">
        <f t="shared" si="350"/>
        <v>1</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6" t="s">
        <v>92</v>
      </c>
      <c r="C135" s="107"/>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60">SUM(E136:H136)</f>
        <v>665</v>
      </c>
      <c r="J136" s="39">
        <v>28</v>
      </c>
      <c r="K136" s="40">
        <v>182</v>
      </c>
      <c r="L136" s="40">
        <v>176</v>
      </c>
      <c r="M136" s="40">
        <v>165</v>
      </c>
      <c r="N136" s="40">
        <v>182</v>
      </c>
      <c r="O136" s="38">
        <f t="shared" ref="O136:O142" si="361">SUM(K136:N136)</f>
        <v>705</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1370</v>
      </c>
      <c r="CE136" s="17">
        <f t="shared" ref="CE136:CE141" si="384">CD136/CC136</f>
        <v>171.25</v>
      </c>
    </row>
    <row r="137" spans="1:83" ht="15.75" customHeight="1" x14ac:dyDescent="0.25">
      <c r="A137" s="33"/>
      <c r="B137" s="102" t="s">
        <v>94</v>
      </c>
      <c r="C137" s="103" t="s">
        <v>95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62</v>
      </c>
      <c r="C138" s="43" t="s">
        <v>87</v>
      </c>
      <c r="D138" s="39">
        <v>30</v>
      </c>
      <c r="E138" s="40">
        <v>200</v>
      </c>
      <c r="F138" s="40">
        <v>160</v>
      </c>
      <c r="G138" s="40">
        <v>163</v>
      </c>
      <c r="H138" s="40">
        <v>180</v>
      </c>
      <c r="I138" s="38">
        <f t="shared" si="360"/>
        <v>703</v>
      </c>
      <c r="J138" s="39">
        <v>30</v>
      </c>
      <c r="K138" s="40">
        <v>214</v>
      </c>
      <c r="L138" s="40">
        <v>158</v>
      </c>
      <c r="M138" s="40">
        <v>177</v>
      </c>
      <c r="N138" s="40">
        <v>143</v>
      </c>
      <c r="O138" s="38">
        <f t="shared" si="361"/>
        <v>692</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8</v>
      </c>
      <c r="CD138" s="17">
        <f t="shared" si="383"/>
        <v>1395</v>
      </c>
      <c r="CE138" s="19">
        <f t="shared" si="384"/>
        <v>174.375</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2765</v>
      </c>
      <c r="CE143" s="17">
        <f>CD143/CC143</f>
        <v>345.625</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3221</v>
      </c>
      <c r="CE144" s="17">
        <f>CD144/CC144</f>
        <v>402.625</v>
      </c>
    </row>
    <row r="145" spans="1:83" ht="15.75" customHeight="1" x14ac:dyDescent="0.25">
      <c r="A145" s="33"/>
      <c r="B145" s="34" t="s">
        <v>34</v>
      </c>
      <c r="C145" s="43"/>
      <c r="D145" s="39"/>
      <c r="E145" s="37">
        <f t="shared" ref="E145:I146" si="385">IF($D$144&gt;0,IF(E143=E161,0.5,IF(E143&gt;E161,1,0)),0)</f>
        <v>0</v>
      </c>
      <c r="F145" s="37">
        <f t="shared" si="385"/>
        <v>1</v>
      </c>
      <c r="G145" s="37">
        <f t="shared" si="385"/>
        <v>0</v>
      </c>
      <c r="H145" s="37">
        <f t="shared" si="385"/>
        <v>0</v>
      </c>
      <c r="I145" s="38">
        <f t="shared" si="385"/>
        <v>0</v>
      </c>
      <c r="J145" s="39"/>
      <c r="K145" s="37">
        <f t="shared" ref="K145:O146" si="386">IF($J$144&gt;0,IF(K143=K117,0.5,IF(K143&gt;K117,1,0)),0)</f>
        <v>1</v>
      </c>
      <c r="L145" s="37">
        <f t="shared" si="386"/>
        <v>0</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1</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0</v>
      </c>
      <c r="F146" s="37">
        <f t="shared" si="385"/>
        <v>1</v>
      </c>
      <c r="G146" s="37">
        <f t="shared" si="385"/>
        <v>0</v>
      </c>
      <c r="H146" s="37">
        <f t="shared" si="385"/>
        <v>0</v>
      </c>
      <c r="I146" s="38">
        <f t="shared" si="385"/>
        <v>0</v>
      </c>
      <c r="J146" s="39"/>
      <c r="K146" s="37">
        <f t="shared" si="386"/>
        <v>1</v>
      </c>
      <c r="L146" s="37">
        <f t="shared" si="386"/>
        <v>0</v>
      </c>
      <c r="M146" s="37">
        <f t="shared" si="386"/>
        <v>0</v>
      </c>
      <c r="N146" s="37">
        <f t="shared" si="386"/>
        <v>0</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6" t="s">
        <v>96</v>
      </c>
      <c r="C148" s="107"/>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0</v>
      </c>
      <c r="BS149" s="17">
        <f t="shared" ref="BS149:BS158" si="401">SUM((IF(K149&gt;0,1,0)+(IF(L149&gt;0,1,0)+(IF(M149&gt;0,1,0)+(IF(N149&gt;0,1,0))))))</f>
        <v>4</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4</v>
      </c>
      <c r="CD149" s="17">
        <f t="shared" ref="CD149:CD158" si="412">I149+O149+U149+AA149+AG149+AM149+AS149+AY149+BE149+BK149+BQ149</f>
        <v>663</v>
      </c>
      <c r="CE149" s="17">
        <f t="shared" ref="CE149:CE158" si="413">CD149/CC149</f>
        <v>165.75</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1315</v>
      </c>
      <c r="CE150" s="17">
        <f t="shared" si="413"/>
        <v>164.375</v>
      </c>
    </row>
    <row r="151" spans="1:83" ht="15.75" customHeight="1" x14ac:dyDescent="0.25">
      <c r="A151" s="33"/>
      <c r="B151" s="42" t="s">
        <v>105</v>
      </c>
      <c r="C151" s="43" t="s">
        <v>106</v>
      </c>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t="s">
        <v>128</v>
      </c>
      <c r="C152" s="43" t="s">
        <v>37</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129</v>
      </c>
      <c r="C153" s="43" t="s">
        <v>130</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t="s">
        <v>132</v>
      </c>
      <c r="C154" s="43" t="s">
        <v>133</v>
      </c>
      <c r="D154" s="39">
        <v>28</v>
      </c>
      <c r="E154" s="40">
        <v>182</v>
      </c>
      <c r="F154" s="40">
        <v>168</v>
      </c>
      <c r="G154" s="40">
        <v>183</v>
      </c>
      <c r="H154" s="40">
        <v>182</v>
      </c>
      <c r="I154" s="38">
        <f t="shared" si="414"/>
        <v>715</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715</v>
      </c>
      <c r="CE154" s="19">
        <f t="shared" si="413"/>
        <v>178.75</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376</v>
      </c>
      <c r="F161" s="37">
        <f>SUM(F149:F160)</f>
        <v>312</v>
      </c>
      <c r="G161" s="37">
        <f>SUM(G149:G160)</f>
        <v>344</v>
      </c>
      <c r="H161" s="37">
        <f>SUM(H149:H160)</f>
        <v>337</v>
      </c>
      <c r="I161" s="38">
        <f>SUM(I149:I160)</f>
        <v>1369</v>
      </c>
      <c r="J161" s="39"/>
      <c r="K161" s="37">
        <f>SUM(K149:K160)</f>
        <v>300</v>
      </c>
      <c r="L161" s="37">
        <f>SUM(L149:L160)</f>
        <v>299</v>
      </c>
      <c r="M161" s="37">
        <f>SUM(M149:M160)</f>
        <v>370</v>
      </c>
      <c r="N161" s="37">
        <f>SUM(N149:N160)</f>
        <v>355</v>
      </c>
      <c r="O161" s="38">
        <f>SUM(O149:O160)</f>
        <v>1324</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2693</v>
      </c>
      <c r="CE161" s="17">
        <f>CD161/CC161</f>
        <v>336.625</v>
      </c>
    </row>
    <row r="162" spans="1:83" ht="15.75" customHeight="1" x14ac:dyDescent="0.25">
      <c r="A162" s="33"/>
      <c r="B162" s="34" t="s">
        <v>33</v>
      </c>
      <c r="C162" s="43"/>
      <c r="D162" s="36">
        <f>SUM(D149:D158)</f>
        <v>63</v>
      </c>
      <c r="E162" s="37">
        <f>E161+$D$162-E160</f>
        <v>439</v>
      </c>
      <c r="F162" s="37">
        <f>F161+$D$162-F160</f>
        <v>375</v>
      </c>
      <c r="G162" s="37">
        <f>G161+$D$162-G160</f>
        <v>407</v>
      </c>
      <c r="H162" s="37">
        <f>H161+$D$162-H160</f>
        <v>400</v>
      </c>
      <c r="I162" s="38">
        <f>E162+F162+G162+H162</f>
        <v>1621</v>
      </c>
      <c r="J162" s="36">
        <f>SUM(J149:J158)</f>
        <v>72</v>
      </c>
      <c r="K162" s="37">
        <f>K161+$J$162-K160</f>
        <v>372</v>
      </c>
      <c r="L162" s="37">
        <f>L161+$J$162-L160</f>
        <v>371</v>
      </c>
      <c r="M162" s="37">
        <f>M161+$J$162-M160</f>
        <v>442</v>
      </c>
      <c r="N162" s="37">
        <f>N161+$J$162-N160</f>
        <v>427</v>
      </c>
      <c r="O162" s="38">
        <f>K162+L162+M162+N162</f>
        <v>1612</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3233</v>
      </c>
      <c r="CE162" s="17">
        <f>CD162/CC162</f>
        <v>404.125</v>
      </c>
    </row>
    <row r="163" spans="1:83" ht="15.75" customHeight="1" x14ac:dyDescent="0.25">
      <c r="A163" s="33"/>
      <c r="B163" s="34" t="s">
        <v>34</v>
      </c>
      <c r="C163" s="43"/>
      <c r="D163" s="39"/>
      <c r="E163" s="37">
        <f t="shared" ref="E163:I164" si="421">IF($D$162&gt;0,IF(E161=E143,0.5,IF(E161&gt;E143,1,0)),0)</f>
        <v>1</v>
      </c>
      <c r="F163" s="37">
        <f t="shared" si="421"/>
        <v>0</v>
      </c>
      <c r="G163" s="37">
        <f t="shared" si="421"/>
        <v>1</v>
      </c>
      <c r="H163" s="37">
        <f t="shared" si="421"/>
        <v>1</v>
      </c>
      <c r="I163" s="38">
        <f t="shared" si="421"/>
        <v>1</v>
      </c>
      <c r="J163" s="39"/>
      <c r="K163" s="37">
        <f t="shared" ref="K163:O164" si="422">IF($J$162&gt;0,IF(K161=K36,0.5,IF(K161&gt;K36,1,0)),0)</f>
        <v>0</v>
      </c>
      <c r="L163" s="37">
        <f t="shared" si="422"/>
        <v>0</v>
      </c>
      <c r="M163" s="37">
        <f t="shared" si="422"/>
        <v>1</v>
      </c>
      <c r="N163" s="37">
        <f t="shared" si="422"/>
        <v>1</v>
      </c>
      <c r="O163" s="38">
        <f t="shared" si="422"/>
        <v>1</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1</v>
      </c>
      <c r="F164" s="37">
        <f t="shared" si="421"/>
        <v>0</v>
      </c>
      <c r="G164" s="37">
        <f t="shared" si="421"/>
        <v>1</v>
      </c>
      <c r="H164" s="37">
        <f t="shared" si="421"/>
        <v>1</v>
      </c>
      <c r="I164" s="38">
        <f t="shared" si="421"/>
        <v>1</v>
      </c>
      <c r="J164" s="39"/>
      <c r="K164" s="37">
        <f t="shared" si="422"/>
        <v>0</v>
      </c>
      <c r="L164" s="37">
        <f t="shared" si="422"/>
        <v>0</v>
      </c>
      <c r="M164" s="37">
        <f t="shared" si="422"/>
        <v>1</v>
      </c>
      <c r="N164" s="37">
        <f t="shared" si="422"/>
        <v>1</v>
      </c>
      <c r="O164" s="38">
        <f t="shared" si="422"/>
        <v>1</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8</v>
      </c>
      <c r="J165" s="56"/>
      <c r="K165" s="57"/>
      <c r="L165" s="57"/>
      <c r="M165" s="57"/>
      <c r="N165" s="57"/>
      <c r="O165" s="58">
        <f>SUM(K163+L163+M163+N163+O163+K164+L164+M164+N164+O164)</f>
        <v>6</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17237</v>
      </c>
      <c r="J168" s="79"/>
      <c r="K168" s="80"/>
      <c r="L168" s="80"/>
      <c r="M168" s="80"/>
      <c r="N168" s="80"/>
      <c r="O168" s="82">
        <f>O161+O143+O130+O117+O104+O91+O78+O65+O52+O36+O23+O10</f>
        <v>16608</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179.55208333333334</v>
      </c>
      <c r="J169" s="86"/>
      <c r="K169" s="87"/>
      <c r="L169" s="87"/>
      <c r="M169" s="87"/>
      <c r="N169" s="87"/>
      <c r="O169" s="88">
        <f>O168/96</f>
        <v>173</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activeCell="C77" sqref="C77"/>
    </sheetView>
  </sheetViews>
  <sheetFormatPr baseColWidth="10" defaultColWidth="10.875" defaultRowHeight="12.75" customHeight="1" x14ac:dyDescent="0.2"/>
  <cols>
    <col min="1" max="1" width="9.5" style="5" customWidth="1"/>
    <col min="2" max="2" width="10.62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0</v>
      </c>
      <c r="F2" s="90">
        <f>'Détail par équipe'!CD45+D2</f>
        <v>0</v>
      </c>
      <c r="G2" s="91" t="e">
        <f>ROUNDDOWN(F2/E2,0)</f>
        <v>#DIV/0!</v>
      </c>
      <c r="H2" s="91" t="e">
        <f>ROUNDDOWN(IF(G2&gt;220,0,((220-G2)*0.7)),0)</f>
        <v>#DIV/0!</v>
      </c>
    </row>
    <row r="3" spans="1:8" hidden="1" x14ac:dyDescent="0.2">
      <c r="A3" s="90">
        <f>'Détail par équipe'!B32</f>
        <v>4</v>
      </c>
      <c r="B3" s="90">
        <f>'Détail par équipe'!C32</f>
        <v>0</v>
      </c>
      <c r="C3" s="90">
        <v>0</v>
      </c>
      <c r="D3" s="90">
        <v>0</v>
      </c>
      <c r="E3" s="90">
        <f>'Détail par équipe'!CC32+C3</f>
        <v>0</v>
      </c>
      <c r="F3" s="90">
        <f>'Détail par équipe'!CD32+D3</f>
        <v>0</v>
      </c>
      <c r="G3" s="91" t="e">
        <f>ROUNDDOWN(F3/E3,0)</f>
        <v>#DIV/0!</v>
      </c>
      <c r="H3" s="91" t="e">
        <f>ROUNDDOWN(IF(G3&gt;220,0,((220-G3)*0.7)),0)</f>
        <v>#DIV/0!</v>
      </c>
    </row>
    <row r="4" spans="1:8" hidden="1" x14ac:dyDescent="0.2">
      <c r="A4" s="90">
        <f>'Détail par équipe'!B87</f>
        <v>4</v>
      </c>
      <c r="B4" s="90">
        <f>'Détail par équipe'!C87</f>
        <v>0</v>
      </c>
      <c r="C4" s="90">
        <v>0</v>
      </c>
      <c r="D4" s="90">
        <v>0</v>
      </c>
      <c r="E4" s="90">
        <f>'Détail par équipe'!CC87+C4</f>
        <v>0</v>
      </c>
      <c r="F4" s="90">
        <f>'Détail par équipe'!CD87+D4</f>
        <v>0</v>
      </c>
      <c r="G4" s="91" t="e">
        <f>ROUNDDOWN(F4/E4,0)</f>
        <v>#DIV/0!</v>
      </c>
      <c r="H4" s="91" t="e">
        <f>ROUNDDOWN(IF(G4&gt;220,0,((220-G4)*0.7)),0)</f>
        <v>#DIV/0!</v>
      </c>
    </row>
    <row r="5" spans="1:8" hidden="1" x14ac:dyDescent="0.2">
      <c r="A5" s="90">
        <f>'Détail par équipe'!B126</f>
        <v>4</v>
      </c>
      <c r="B5" s="90">
        <f>'Détail par équipe'!C126</f>
        <v>0</v>
      </c>
      <c r="C5" s="90">
        <v>0</v>
      </c>
      <c r="D5" s="90">
        <v>0</v>
      </c>
      <c r="E5" s="90">
        <f>'Détail par équipe'!CC126+C5</f>
        <v>0</v>
      </c>
      <c r="F5" s="90">
        <f>'Détail par équipe'!CD126+D5</f>
        <v>0</v>
      </c>
      <c r="G5" s="91" t="e">
        <f>ROUNDDOWN(F5/E5,0)</f>
        <v>#DIV/0!</v>
      </c>
      <c r="H5" s="91" t="e">
        <f>ROUNDDOWN(IF(G5&gt;220,0,((220-G5)*0.7)),0)</f>
        <v>#DIV/0!</v>
      </c>
    </row>
    <row r="6" spans="1:8" hidden="1" x14ac:dyDescent="0.2">
      <c r="A6" s="90">
        <f>'Détail par équipe'!B74</f>
        <v>4</v>
      </c>
      <c r="B6" s="90">
        <f>'Détail par équipe'!C74</f>
        <v>0</v>
      </c>
      <c r="C6" s="90">
        <v>0</v>
      </c>
      <c r="D6" s="90">
        <v>0</v>
      </c>
      <c r="E6" s="90">
        <f>'Détail par équipe'!CC74</f>
        <v>0</v>
      </c>
      <c r="F6" s="90">
        <f>'Détail par équipe'!CD74</f>
        <v>0</v>
      </c>
      <c r="G6" s="91" t="e">
        <f>ROUNDDOWN(F6/E6,0)</f>
        <v>#DIV/0!</v>
      </c>
      <c r="H6" s="91" t="e">
        <f>ROUNDDOWN(IF(G6&gt;220,0,((220-G6)*0.7)),0)</f>
        <v>#DIV/0!</v>
      </c>
    </row>
    <row r="7" spans="1:8" hidden="1" x14ac:dyDescent="0.2">
      <c r="A7" s="90">
        <f>'Détail par équipe'!B62</f>
        <v>5</v>
      </c>
      <c r="B7" s="90">
        <f>'Détail par équipe'!C62</f>
        <v>0</v>
      </c>
      <c r="C7" s="90">
        <v>0</v>
      </c>
      <c r="D7" s="90">
        <v>0</v>
      </c>
      <c r="E7" s="90">
        <f>'Détail par équipe'!CC62</f>
        <v>0</v>
      </c>
      <c r="F7" s="90">
        <f>'Détail par équipe'!CD62</f>
        <v>0</v>
      </c>
      <c r="G7" s="91" t="e">
        <f>ROUNDDOWN(F7/E7,0)</f>
        <v>#DIV/0!</v>
      </c>
      <c r="H7" s="91" t="e">
        <f>ROUNDDOWN(IF(G7&gt;220,0,((220-G7)*0.7)),0)</f>
        <v>#DIV/0!</v>
      </c>
    </row>
    <row r="8" spans="1:8" hidden="1" x14ac:dyDescent="0.2">
      <c r="A8" s="90">
        <f>'Détail par équipe'!B75</f>
        <v>5</v>
      </c>
      <c r="B8" s="90">
        <f>'Détail par équipe'!C75</f>
        <v>0</v>
      </c>
      <c r="C8" s="90">
        <v>0</v>
      </c>
      <c r="D8" s="90">
        <v>0</v>
      </c>
      <c r="E8" s="90">
        <f>'Détail par équipe'!CC75</f>
        <v>0</v>
      </c>
      <c r="F8" s="90">
        <f>'Détail par équipe'!CD75</f>
        <v>0</v>
      </c>
      <c r="G8" s="91" t="e">
        <f>ROUNDDOWN(F8/E8,0)</f>
        <v>#DIV/0!</v>
      </c>
      <c r="H8" s="91" t="e">
        <f>ROUNDDOWN(IF(G8&gt;220,0,((220-G8)*0.7)),0)</f>
        <v>#DIV/0!</v>
      </c>
    </row>
    <row r="9" spans="1:8" hidden="1" x14ac:dyDescent="0.2">
      <c r="A9" s="90">
        <f>'Détail par équipe'!B101</f>
        <v>5</v>
      </c>
      <c r="B9" s="90">
        <f>'Détail par équipe'!C101</f>
        <v>0</v>
      </c>
      <c r="C9" s="90">
        <v>0</v>
      </c>
      <c r="D9" s="90">
        <v>0</v>
      </c>
      <c r="E9" s="90">
        <f>'Détail par équipe'!CC101</f>
        <v>0</v>
      </c>
      <c r="F9" s="90">
        <f>'Détail par équipe'!CD101</f>
        <v>0</v>
      </c>
      <c r="G9" s="91" t="e">
        <f>ROUNDDOWN(F9/E9,0)</f>
        <v>#DIV/0!</v>
      </c>
      <c r="H9" s="91" t="e">
        <f>ROUNDDOWN(IF(G9&gt;220,0,((220-G9)*0.7)),0)</f>
        <v>#DIV/0!</v>
      </c>
    </row>
    <row r="10" spans="1:8" hidden="1" x14ac:dyDescent="0.2">
      <c r="A10" s="90">
        <f>'Détail par équipe'!B127</f>
        <v>5</v>
      </c>
      <c r="B10" s="90">
        <f>'Détail par équipe'!C127</f>
        <v>0</v>
      </c>
      <c r="C10" s="90">
        <v>0</v>
      </c>
      <c r="D10" s="90">
        <v>0</v>
      </c>
      <c r="E10" s="90">
        <f>'Détail par équipe'!CC127</f>
        <v>0</v>
      </c>
      <c r="F10" s="90">
        <f>'Détail par équipe'!CD127</f>
        <v>0</v>
      </c>
      <c r="G10" s="91" t="e">
        <f>ROUNDDOWN(F10/E10,0)</f>
        <v>#DIV/0!</v>
      </c>
      <c r="H10" s="91" t="e">
        <f>ROUNDDOWN(IF(G10&gt;220,0,((220-G10)*0.7)),0)</f>
        <v>#DIV/0!</v>
      </c>
    </row>
    <row r="11" spans="1:8" hidden="1" x14ac:dyDescent="0.2">
      <c r="A11" s="90">
        <f>'Détail par équipe'!B140</f>
        <v>5</v>
      </c>
      <c r="B11" s="90">
        <f>'Détail par équipe'!C140</f>
        <v>0</v>
      </c>
      <c r="C11" s="90">
        <v>0</v>
      </c>
      <c r="D11" s="90">
        <v>0</v>
      </c>
      <c r="E11" s="90">
        <f>'Détail par équipe'!CC140</f>
        <v>0</v>
      </c>
      <c r="F11" s="90">
        <f>'Détail par équipe'!CD140</f>
        <v>0</v>
      </c>
      <c r="G11" s="91" t="e">
        <f>ROUNDDOWN(F11/E11,0)</f>
        <v>#DIV/0!</v>
      </c>
      <c r="H11" s="91" t="e">
        <f>ROUNDDOWN(IF(G11&gt;220,0,((220-G11)*0.7)),0)</f>
        <v>#DIV/0!</v>
      </c>
    </row>
    <row r="12" spans="1:8" hidden="1" x14ac:dyDescent="0.2">
      <c r="A12" s="90">
        <f>'Détail par équipe'!B33</f>
        <v>5</v>
      </c>
      <c r="B12" s="90">
        <f>'Détail par équipe'!C33</f>
        <v>0</v>
      </c>
      <c r="C12" s="90">
        <v>0</v>
      </c>
      <c r="D12" s="90">
        <v>0</v>
      </c>
      <c r="E12" s="90">
        <f>'Détail par équipe'!CC33</f>
        <v>0</v>
      </c>
      <c r="F12" s="90">
        <f>'Détail par équipe'!CD33</f>
        <v>0</v>
      </c>
      <c r="G12" s="91" t="e">
        <f>ROUNDDOWN(F12/E12,0)</f>
        <v>#DIV/0!</v>
      </c>
      <c r="H12" s="91" t="e">
        <f>ROUNDDOWN(IF(G12&gt;220,0,((220-G12)*0.7)),0)</f>
        <v>#DIV/0!</v>
      </c>
    </row>
    <row r="13" spans="1:8" hidden="1" x14ac:dyDescent="0.2">
      <c r="A13" s="90">
        <f>'Détail par équipe'!B7</f>
        <v>5</v>
      </c>
      <c r="B13" s="90">
        <f>'Détail par équipe'!C7</f>
        <v>0</v>
      </c>
      <c r="C13" s="90">
        <v>0</v>
      </c>
      <c r="D13" s="90">
        <v>0</v>
      </c>
      <c r="E13" s="90">
        <f>'Détail par équipe'!CC7</f>
        <v>0</v>
      </c>
      <c r="F13" s="90">
        <f>'Détail par équipe'!CD7</f>
        <v>0</v>
      </c>
      <c r="G13" s="91" t="e">
        <f>ROUNDDOWN(F13/E13,0)</f>
        <v>#DIV/0!</v>
      </c>
      <c r="H13" s="91" t="e">
        <f>ROUNDDOWN(IF(G13&gt;220,0,((220-G13)*0.7)),0)</f>
        <v>#DIV/0!</v>
      </c>
    </row>
    <row r="14" spans="1:8" hidden="1" x14ac:dyDescent="0.2">
      <c r="A14" s="90">
        <f>'Détail par équipe'!B46</f>
        <v>5</v>
      </c>
      <c r="B14" s="90">
        <f>'Détail par équipe'!C46</f>
        <v>0</v>
      </c>
      <c r="C14" s="90">
        <v>0</v>
      </c>
      <c r="D14" s="90">
        <v>0</v>
      </c>
      <c r="E14" s="90">
        <f>'Détail par équipe'!CC46+C14</f>
        <v>0</v>
      </c>
      <c r="F14" s="90">
        <f>'Détail par équipe'!CD46+D14</f>
        <v>0</v>
      </c>
      <c r="G14" s="91" t="e">
        <f>ROUNDDOWN(F14/E14,0)</f>
        <v>#DIV/0!</v>
      </c>
      <c r="H14" s="91" t="e">
        <f>ROUNDDOWN(IF(G14&gt;220,0,((220-G14)*0.7)),0)</f>
        <v>#DIV/0!</v>
      </c>
    </row>
    <row r="15" spans="1:8" hidden="1" x14ac:dyDescent="0.2">
      <c r="A15" s="90">
        <f>'Détail par équipe'!B88</f>
        <v>5</v>
      </c>
      <c r="B15" s="90">
        <f>'Détail par équipe'!C88</f>
        <v>0</v>
      </c>
      <c r="C15" s="90">
        <v>0</v>
      </c>
      <c r="D15" s="90">
        <v>0</v>
      </c>
      <c r="E15" s="90">
        <f>'Détail par équipe'!CC88+C15</f>
        <v>0</v>
      </c>
      <c r="F15" s="90">
        <f>'Détail par équipe'!CD88+D15</f>
        <v>0</v>
      </c>
      <c r="G15" s="91" t="e">
        <f>ROUNDDOWN(F15/E15,0)</f>
        <v>#DIV/0!</v>
      </c>
      <c r="H15" s="91" t="e">
        <f>ROUNDDOWN(IF(G15&gt;220,0,((220-G15)*0.7)),0)</f>
        <v>#DIV/0!</v>
      </c>
    </row>
    <row r="16" spans="1:8" hidden="1" x14ac:dyDescent="0.2">
      <c r="A16" s="90">
        <f>'Détail par équipe'!B114</f>
        <v>5</v>
      </c>
      <c r="B16" s="90">
        <f>'Détail par équipe'!C114</f>
        <v>0</v>
      </c>
      <c r="C16" s="90">
        <v>0</v>
      </c>
      <c r="D16" s="90">
        <v>0</v>
      </c>
      <c r="E16" s="90">
        <f>'Détail par équipe'!CC114</f>
        <v>0</v>
      </c>
      <c r="F16" s="90">
        <f>'Détail par équipe'!CD114</f>
        <v>0</v>
      </c>
      <c r="G16" s="91" t="e">
        <f>ROUNDDOWN(F16/E16,0)</f>
        <v>#DIV/0!</v>
      </c>
      <c r="H16" s="91" t="e">
        <f>ROUNDDOWN(IF(G16&gt;220,0,((220-G16)*0.7)),0)</f>
        <v>#DIV/0!</v>
      </c>
    </row>
    <row r="17" spans="1:8" hidden="1" x14ac:dyDescent="0.2">
      <c r="A17" s="90">
        <f>'Détail par équipe'!B21</f>
        <v>6</v>
      </c>
      <c r="B17" s="90">
        <f>'Détail par équipe'!C21</f>
        <v>0</v>
      </c>
      <c r="C17" s="90">
        <v>0</v>
      </c>
      <c r="D17" s="90">
        <v>0</v>
      </c>
      <c r="E17" s="90">
        <f>'Détail par équipe'!CC21</f>
        <v>0</v>
      </c>
      <c r="F17" s="90">
        <f>'Détail par équipe'!CD21</f>
        <v>0</v>
      </c>
      <c r="G17" s="91" t="e">
        <f>ROUNDDOWN(F17/E17,0)</f>
        <v>#DIV/0!</v>
      </c>
      <c r="H17" s="91" t="e">
        <f>ROUNDDOWN(IF(G17&gt;220,0,((220-G17)*0.7)),0)</f>
        <v>#DIV/0!</v>
      </c>
    </row>
    <row r="18" spans="1:8" hidden="1" x14ac:dyDescent="0.2">
      <c r="A18" s="90">
        <f>'Détail par équipe'!B34</f>
        <v>6</v>
      </c>
      <c r="B18" s="90">
        <f>'Détail par équipe'!C34</f>
        <v>0</v>
      </c>
      <c r="C18" s="90">
        <v>0</v>
      </c>
      <c r="D18" s="90">
        <v>0</v>
      </c>
      <c r="E18" s="90">
        <f>'Détail par équipe'!CC34</f>
        <v>0</v>
      </c>
      <c r="F18" s="90">
        <f>'Détail par équipe'!CD34</f>
        <v>0</v>
      </c>
      <c r="G18" s="91" t="e">
        <f>ROUNDDOWN(F18/E18,0)</f>
        <v>#DIV/0!</v>
      </c>
      <c r="H18" s="91" t="e">
        <f>ROUNDDOWN(IF(G18&gt;220,0,((220-G18)*0.7)),0)</f>
        <v>#DIV/0!</v>
      </c>
    </row>
    <row r="19" spans="1:8" hidden="1" x14ac:dyDescent="0.2">
      <c r="A19" s="90">
        <f>'Détail par équipe'!B63</f>
        <v>6</v>
      </c>
      <c r="B19" s="90">
        <f>'Détail par équipe'!C63</f>
        <v>0</v>
      </c>
      <c r="C19" s="90">
        <v>0</v>
      </c>
      <c r="D19" s="90">
        <v>0</v>
      </c>
      <c r="E19" s="90">
        <f>'Détail par équipe'!CC63</f>
        <v>0</v>
      </c>
      <c r="F19" s="90">
        <f>'Détail par équipe'!CD63</f>
        <v>0</v>
      </c>
      <c r="G19" s="91" t="e">
        <f>ROUNDDOWN(F19/E19,0)</f>
        <v>#DIV/0!</v>
      </c>
      <c r="H19" s="91" t="e">
        <f>ROUNDDOWN(IF(G19&gt;220,0,((220-G19)*0.7)),0)</f>
        <v>#DIV/0!</v>
      </c>
    </row>
    <row r="20" spans="1:8" hidden="1" x14ac:dyDescent="0.2">
      <c r="A20" s="90">
        <f>'Détail par équipe'!B76</f>
        <v>6</v>
      </c>
      <c r="B20" s="90">
        <f>'Détail par équipe'!C76</f>
        <v>0</v>
      </c>
      <c r="C20" s="90">
        <v>0</v>
      </c>
      <c r="D20" s="90">
        <v>0</v>
      </c>
      <c r="E20" s="90">
        <f>'Détail par équipe'!CC76</f>
        <v>0</v>
      </c>
      <c r="F20" s="90">
        <f>'Détail par équipe'!CD76</f>
        <v>0</v>
      </c>
      <c r="G20" s="91" t="e">
        <f>ROUNDDOWN(F20/E20,0)</f>
        <v>#DIV/0!</v>
      </c>
      <c r="H20" s="91" t="e">
        <f>ROUNDDOWN(IF(G20&gt;220,0,((220-G20)*0.7)),0)</f>
        <v>#DIV/0!</v>
      </c>
    </row>
    <row r="21" spans="1:8" hidden="1" x14ac:dyDescent="0.2">
      <c r="A21" s="90">
        <f>'Détail par équipe'!B102</f>
        <v>6</v>
      </c>
      <c r="B21" s="90">
        <f>'Détail par équipe'!C102</f>
        <v>0</v>
      </c>
      <c r="C21" s="90">
        <v>0</v>
      </c>
      <c r="D21" s="90">
        <v>0</v>
      </c>
      <c r="E21" s="90">
        <f>'Détail par équipe'!CC102</f>
        <v>0</v>
      </c>
      <c r="F21" s="90">
        <f>'Détail par équipe'!CD102</f>
        <v>0</v>
      </c>
      <c r="G21" s="91" t="e">
        <f>ROUNDDOWN(F21/E21,0)</f>
        <v>#DIV/0!</v>
      </c>
      <c r="H21" s="91" t="e">
        <f>ROUNDDOWN(IF(G21&gt;220,0,((220-G21)*0.7)),0)</f>
        <v>#DIV/0!</v>
      </c>
    </row>
    <row r="22" spans="1:8" hidden="1" x14ac:dyDescent="0.2">
      <c r="A22" s="90">
        <f>'Détail par équipe'!B128</f>
        <v>6</v>
      </c>
      <c r="B22" s="90">
        <f>'Détail par équipe'!C128</f>
        <v>0</v>
      </c>
      <c r="C22" s="90">
        <v>0</v>
      </c>
      <c r="D22" s="90">
        <v>0</v>
      </c>
      <c r="E22" s="90">
        <f>'Détail par équipe'!CC128</f>
        <v>0</v>
      </c>
      <c r="F22" s="90">
        <f>'Détail par équipe'!CD128</f>
        <v>0</v>
      </c>
      <c r="G22" s="91" t="e">
        <f>ROUNDDOWN(F22/E22,0)</f>
        <v>#DIV/0!</v>
      </c>
      <c r="H22" s="91" t="e">
        <f>ROUNDDOWN(IF(G22&gt;220,0,((220-G22)*0.7)),0)</f>
        <v>#DIV/0!</v>
      </c>
    </row>
    <row r="23" spans="1:8" hidden="1" x14ac:dyDescent="0.2">
      <c r="A23" s="90">
        <f>'Détail par équipe'!B141</f>
        <v>6</v>
      </c>
      <c r="B23" s="90">
        <f>'Détail par équipe'!C141</f>
        <v>0</v>
      </c>
      <c r="C23" s="90">
        <v>0</v>
      </c>
      <c r="D23" s="90">
        <v>0</v>
      </c>
      <c r="E23" s="90">
        <f>'Détail par équipe'!CC141</f>
        <v>0</v>
      </c>
      <c r="F23" s="90">
        <f>'Détail par équipe'!CD141</f>
        <v>0</v>
      </c>
      <c r="G23" s="91" t="e">
        <f>ROUNDDOWN(F23/E23,0)</f>
        <v>#DIV/0!</v>
      </c>
      <c r="H23" s="91" t="e">
        <f>ROUNDDOWN(IF(G23&gt;220,0,((220-G23)*0.7)),0)</f>
        <v>#DIV/0!</v>
      </c>
    </row>
    <row r="24" spans="1:8" hidden="1" x14ac:dyDescent="0.2">
      <c r="A24" s="90">
        <f>'Détail par équipe'!B8</f>
        <v>6</v>
      </c>
      <c r="B24" s="90">
        <f>'Détail par équipe'!C8</f>
        <v>0</v>
      </c>
      <c r="C24" s="90">
        <v>0</v>
      </c>
      <c r="D24" s="90">
        <v>0</v>
      </c>
      <c r="E24" s="90">
        <f>'Détail par équipe'!CC8</f>
        <v>0</v>
      </c>
      <c r="F24" s="90">
        <f>'Détail par équipe'!CD8</f>
        <v>0</v>
      </c>
      <c r="G24" s="91" t="e">
        <f>ROUNDDOWN(F24/E24,0)</f>
        <v>#DIV/0!</v>
      </c>
      <c r="H24" s="91" t="e">
        <f>ROUNDDOWN(IF(G24&gt;220,0,((220-G24)*0.7)),0)</f>
        <v>#DIV/0!</v>
      </c>
    </row>
    <row r="25" spans="1:8" hidden="1" x14ac:dyDescent="0.2">
      <c r="A25" s="90">
        <f>'Détail par équipe'!B89</f>
        <v>6</v>
      </c>
      <c r="B25" s="90">
        <f>'Détail par équipe'!C89</f>
        <v>0</v>
      </c>
      <c r="C25" s="90">
        <v>0</v>
      </c>
      <c r="D25" s="90">
        <v>0</v>
      </c>
      <c r="E25" s="90">
        <f>'Détail par équipe'!CC89+C25</f>
        <v>0</v>
      </c>
      <c r="F25" s="90">
        <f>'Détail par équipe'!CD89+D25</f>
        <v>0</v>
      </c>
      <c r="G25" s="91" t="e">
        <f>ROUNDDOWN(F25/E25,0)</f>
        <v>#DIV/0!</v>
      </c>
      <c r="H25" s="91" t="e">
        <f>ROUNDDOWN(IF(G25&gt;220,0,((220-G25)*0.7)),0)</f>
        <v>#DIV/0!</v>
      </c>
    </row>
    <row r="26" spans="1:8" hidden="1" x14ac:dyDescent="0.2">
      <c r="A26" s="90">
        <f>'Détail par équipe'!B47</f>
        <v>6</v>
      </c>
      <c r="B26" s="90">
        <f>'Détail par équipe'!C47</f>
        <v>0</v>
      </c>
      <c r="C26" s="90">
        <v>0</v>
      </c>
      <c r="D26" s="90">
        <v>0</v>
      </c>
      <c r="E26" s="90">
        <f>'Détail par équipe'!CC47+C26</f>
        <v>0</v>
      </c>
      <c r="F26" s="90">
        <f>'Détail par équipe'!CD47+D26</f>
        <v>0</v>
      </c>
      <c r="G26" s="91" t="e">
        <f>ROUNDDOWN(F26/E26,0)</f>
        <v>#DIV/0!</v>
      </c>
      <c r="H26" s="91" t="e">
        <f>ROUNDDOWN(IF(G26&gt;220,0,((220-G26)*0.7)),0)</f>
        <v>#DIV/0!</v>
      </c>
    </row>
    <row r="27" spans="1:8" hidden="1" x14ac:dyDescent="0.2">
      <c r="A27" s="90">
        <f>'Détail par équipe'!B115</f>
        <v>6</v>
      </c>
      <c r="B27" s="90">
        <f>'Détail par équipe'!C115</f>
        <v>0</v>
      </c>
      <c r="C27" s="90">
        <v>0</v>
      </c>
      <c r="D27" s="90">
        <v>0</v>
      </c>
      <c r="E27" s="90">
        <f>'Détail par équipe'!CC115</f>
        <v>0</v>
      </c>
      <c r="F27" s="90">
        <f>'Détail par équipe'!CD115</f>
        <v>0</v>
      </c>
      <c r="G27" s="91" t="e">
        <f>ROUNDDOWN(F27/E27,0)</f>
        <v>#DIV/0!</v>
      </c>
      <c r="H27" s="91" t="e">
        <f>ROUNDDOWN(IF(G27&gt;220,0,((220-G27)*0.7)),0)</f>
        <v>#DIV/0!</v>
      </c>
    </row>
    <row r="28" spans="1:8" hidden="1" x14ac:dyDescent="0.2">
      <c r="A28" s="90">
        <f>'Détail par équipe'!B155</f>
        <v>7</v>
      </c>
      <c r="B28" s="90">
        <f>'Détail par équipe'!C155</f>
        <v>0</v>
      </c>
      <c r="C28" s="90">
        <v>0</v>
      </c>
      <c r="D28" s="90">
        <v>0</v>
      </c>
      <c r="E28" s="90">
        <f>'Détail par équipe'!CC155+C28</f>
        <v>0</v>
      </c>
      <c r="F28" s="90">
        <f>'Détail par équipe'!CD155+D28</f>
        <v>0</v>
      </c>
      <c r="G28" s="91" t="e">
        <f>ROUNDDOWN(F28/E28,0)</f>
        <v>#DIV/0!</v>
      </c>
      <c r="H28" s="91" t="e">
        <f>ROUNDDOWN(IF(G28&gt;220,0,((220-G28)*0.7)),0)</f>
        <v>#DIV/0!</v>
      </c>
    </row>
    <row r="29" spans="1:8" hidden="1" x14ac:dyDescent="0.2">
      <c r="A29" s="90">
        <f>'Détail par équipe'!B48</f>
        <v>7</v>
      </c>
      <c r="B29" s="90">
        <f>'Détail par équipe'!C48</f>
        <v>0</v>
      </c>
      <c r="C29" s="90">
        <v>0</v>
      </c>
      <c r="D29" s="90">
        <v>0</v>
      </c>
      <c r="E29" s="90">
        <f>'Détail par équipe'!CC48+C29</f>
        <v>0</v>
      </c>
      <c r="F29" s="90">
        <f>'Détail par équipe'!CD48+D29</f>
        <v>0</v>
      </c>
      <c r="G29" s="91" t="e">
        <f>ROUNDDOWN(F29/E29,0)</f>
        <v>#DIV/0!</v>
      </c>
      <c r="H29" s="91" t="e">
        <f>ROUNDDOWN(IF(G29&gt;220,0,((220-G29)*0.7)),0)</f>
        <v>#DIV/0!</v>
      </c>
    </row>
    <row r="30" spans="1:8" hidden="1" x14ac:dyDescent="0.2">
      <c r="A30" s="90">
        <f>'Détail par équipe'!B156</f>
        <v>8</v>
      </c>
      <c r="B30" s="90">
        <f>'Détail par équipe'!C156</f>
        <v>0</v>
      </c>
      <c r="C30" s="90">
        <v>0</v>
      </c>
      <c r="D30" s="90">
        <v>0</v>
      </c>
      <c r="E30" s="90">
        <f>'Détail par équipe'!CC156+C30</f>
        <v>0</v>
      </c>
      <c r="F30" s="90">
        <f>'Détail par équipe'!CD156+D30</f>
        <v>0</v>
      </c>
      <c r="G30" s="91" t="e">
        <f>ROUNDDOWN(F30/E30,0)</f>
        <v>#DIV/0!</v>
      </c>
      <c r="H30" s="91" t="e">
        <f>ROUNDDOWN(IF(G30&gt;220,0,((220-G30)*0.7)),0)</f>
        <v>#DIV/0!</v>
      </c>
    </row>
    <row r="31" spans="1:8" hidden="1" x14ac:dyDescent="0.2">
      <c r="A31" s="90">
        <f>'Détail par équipe'!B49</f>
        <v>8</v>
      </c>
      <c r="B31" s="90">
        <f>'Détail par équipe'!C49</f>
        <v>0</v>
      </c>
      <c r="C31" s="90">
        <v>0</v>
      </c>
      <c r="D31" s="90">
        <v>0</v>
      </c>
      <c r="E31" s="90">
        <f>'Détail par équipe'!CC49+C31</f>
        <v>0</v>
      </c>
      <c r="F31" s="90">
        <f>'Détail par équipe'!CD49+D31</f>
        <v>0</v>
      </c>
      <c r="G31" s="91" t="e">
        <f>ROUNDDOWN(F31/E31,0)</f>
        <v>#DIV/0!</v>
      </c>
      <c r="H31" s="91" t="e">
        <f>ROUNDDOWN(IF(G31&gt;220,0,((220-G31)*0.7)),0)</f>
        <v>#DIV/0!</v>
      </c>
    </row>
    <row r="32" spans="1:8" hidden="1" x14ac:dyDescent="0.2">
      <c r="A32" s="90">
        <f>'Détail par équipe'!B157</f>
        <v>9</v>
      </c>
      <c r="B32" s="90">
        <f>'Détail par équipe'!C157</f>
        <v>0</v>
      </c>
      <c r="C32" s="90">
        <v>0</v>
      </c>
      <c r="D32" s="90">
        <v>0</v>
      </c>
      <c r="E32" s="90">
        <f>'Détail par équipe'!CC157+C32</f>
        <v>0</v>
      </c>
      <c r="F32" s="90">
        <f>'Détail par équipe'!CD157+D32</f>
        <v>0</v>
      </c>
      <c r="G32" s="91" t="e">
        <f>ROUNDDOWN(F32/E32,0)</f>
        <v>#DIV/0!</v>
      </c>
      <c r="H32" s="91" t="e">
        <f>ROUNDDOWN(IF(G32&gt;220,0,((220-G32)*0.7)),0)</f>
        <v>#DIV/0!</v>
      </c>
    </row>
    <row r="33" spans="1:8" hidden="1" x14ac:dyDescent="0.2">
      <c r="A33" s="90">
        <f>'Détail par équipe'!B50</f>
        <v>9</v>
      </c>
      <c r="B33" s="90">
        <f>'Détail par équipe'!C50</f>
        <v>0</v>
      </c>
      <c r="C33" s="90">
        <v>0</v>
      </c>
      <c r="D33" s="90">
        <v>0</v>
      </c>
      <c r="E33" s="90">
        <f>'Détail par équipe'!CC50+C33</f>
        <v>0</v>
      </c>
      <c r="F33" s="90">
        <f>'Détail par équipe'!CD50+D33</f>
        <v>0</v>
      </c>
      <c r="G33" s="91" t="e">
        <f>ROUNDDOWN(F33/E33,0)</f>
        <v>#DIV/0!</v>
      </c>
      <c r="H33" s="91" t="e">
        <f>ROUNDDOWN(IF(G33&gt;220,0,((220-G33)*0.7)),0)</f>
        <v>#DIV/0!</v>
      </c>
    </row>
    <row r="34" spans="1:8" hidden="1" x14ac:dyDescent="0.2">
      <c r="A34" s="90">
        <f>'Détail par équipe'!B158</f>
        <v>10</v>
      </c>
      <c r="B34" s="90">
        <f>'Détail par équipe'!C158</f>
        <v>0</v>
      </c>
      <c r="C34" s="90">
        <v>0</v>
      </c>
      <c r="D34" s="90">
        <v>0</v>
      </c>
      <c r="E34" s="90">
        <f>'Détail par équipe'!CC158+C34</f>
        <v>0</v>
      </c>
      <c r="F34" s="90">
        <f>'Détail par équipe'!CD158+D34</f>
        <v>0</v>
      </c>
      <c r="G34" s="91" t="e">
        <f>ROUNDDOWN(F34/E34,0)</f>
        <v>#DIV/0!</v>
      </c>
      <c r="H34" s="91" t="e">
        <f>ROUNDDOWN(IF(G34&gt;220,0,((220-G34)*0.7)),0)</f>
        <v>#DIV/0!</v>
      </c>
    </row>
    <row r="35" spans="1:8" ht="13.5" customHeight="1" x14ac:dyDescent="0.2">
      <c r="A35" s="90" t="str">
        <f>'Détail par équipe'!B19</f>
        <v>Bichon</v>
      </c>
      <c r="B35" s="90" t="str">
        <f>'Détail par équipe'!C19</f>
        <v>Thierry</v>
      </c>
      <c r="C35" s="90">
        <v>4</v>
      </c>
      <c r="D35" s="90">
        <v>738</v>
      </c>
      <c r="E35" s="90">
        <f>'Détail par équipe'!CC19</f>
        <v>0</v>
      </c>
      <c r="F35" s="90">
        <f>'Détail par équipe'!CD19</f>
        <v>0</v>
      </c>
      <c r="G35" s="91" t="e">
        <f>ROUNDDOWN(F35/E35,0)</f>
        <v>#DIV/0!</v>
      </c>
      <c r="H35" s="91" t="e">
        <f>ROUNDDOWN(IF(G35&gt;220,0,((220-G35)*0.7)),0)</f>
        <v>#DIV/0!</v>
      </c>
    </row>
    <row r="36" spans="1:8" ht="13.5" customHeight="1" x14ac:dyDescent="0.2">
      <c r="A36" s="92" t="str">
        <f>'Détail par équipe'!B58</f>
        <v>Bourgeois</v>
      </c>
      <c r="B36" s="92" t="str">
        <f>'Détail par équipe'!C58</f>
        <v>Anne</v>
      </c>
      <c r="C36" s="90">
        <v>28</v>
      </c>
      <c r="D36" s="90">
        <v>4133</v>
      </c>
      <c r="E36" s="90">
        <f>'Détail par équipe'!CC58+C36</f>
        <v>28</v>
      </c>
      <c r="F36" s="90">
        <f>'Détail par équipe'!CD58+D36</f>
        <v>4133</v>
      </c>
      <c r="G36" s="90">
        <f>ROUNDDOWN(F36/E36,0)</f>
        <v>147</v>
      </c>
      <c r="H36" s="90">
        <f>ROUNDDOWN(IF(G36&gt;220,0,((220-G36)*0.7)),0)</f>
        <v>51</v>
      </c>
    </row>
    <row r="37" spans="1:8" ht="13.5" customHeight="1" x14ac:dyDescent="0.2">
      <c r="A37" s="92" t="str">
        <f>'Détail par équipe'!B17</f>
        <v>Brunaud</v>
      </c>
      <c r="B37" s="92" t="str">
        <f>'Détail par équipe'!C17</f>
        <v>Bernard</v>
      </c>
      <c r="C37" s="90">
        <v>44</v>
      </c>
      <c r="D37" s="90">
        <v>8173</v>
      </c>
      <c r="E37" s="90">
        <f>'Détail par équipe'!CC17+C37</f>
        <v>48</v>
      </c>
      <c r="F37" s="90">
        <f>'Détail par équipe'!CD17+D37</f>
        <v>8907</v>
      </c>
      <c r="G37" s="90">
        <f>ROUNDDOWN(F37/E37,0)</f>
        <v>185</v>
      </c>
      <c r="H37" s="90">
        <f>ROUNDDOWN(IF(G37&gt;220,0,((220-G37)*0.7)),0)</f>
        <v>24</v>
      </c>
    </row>
    <row r="38" spans="1:8" ht="13.5" customHeight="1" x14ac:dyDescent="0.2">
      <c r="A38" s="90" t="str">
        <f>'Détail par équipe'!B151</f>
        <v>Charrier</v>
      </c>
      <c r="B38" s="90" t="str">
        <f>'Détail par équipe'!C151</f>
        <v>Hervé</v>
      </c>
      <c r="C38" s="90">
        <v>8</v>
      </c>
      <c r="D38" s="90">
        <v>1014</v>
      </c>
      <c r="E38" s="90">
        <f>'Détail par équipe'!CC151+C38</f>
        <v>8</v>
      </c>
      <c r="F38" s="90">
        <f>'Détail par équipe'!CD151+D38</f>
        <v>1014</v>
      </c>
      <c r="G38" s="91">
        <f>ROUNDDOWN(F38/E38,0)</f>
        <v>126</v>
      </c>
      <c r="H38" s="91">
        <f>ROUNDDOWN(IF(G38&gt;220,0,((220-G38)*0.7)),0)</f>
        <v>65</v>
      </c>
    </row>
    <row r="39" spans="1:8" ht="13.5" customHeight="1" x14ac:dyDescent="0.2">
      <c r="A39" s="90" t="str">
        <f>'Détail par équipe'!B99</f>
        <v>Coquillard</v>
      </c>
      <c r="B39" s="90" t="str">
        <f>'Détail par équipe'!C99</f>
        <v>Christophe</v>
      </c>
      <c r="C39" s="90">
        <v>4</v>
      </c>
      <c r="D39" s="90">
        <v>766</v>
      </c>
      <c r="E39" s="90">
        <f>'Détail par équipe'!CC99+C39</f>
        <v>8</v>
      </c>
      <c r="F39" s="90">
        <f>'Détail par équipe'!CD99+D39</f>
        <v>1445</v>
      </c>
      <c r="G39" s="91">
        <f>ROUNDDOWN(F39/E39,0)</f>
        <v>180</v>
      </c>
      <c r="H39" s="91">
        <f>ROUNDDOWN(IF(G39&gt;220,0,((220-G39)*0.7)),0)</f>
        <v>28</v>
      </c>
    </row>
    <row r="40" spans="1:8" ht="13.5" customHeight="1" x14ac:dyDescent="0.2">
      <c r="A40" s="92" t="str">
        <f>'Détail par équipe'!B16</f>
        <v>Coural</v>
      </c>
      <c r="B40" s="92" t="str">
        <f>'Détail par équipe'!C16</f>
        <v>Serge</v>
      </c>
      <c r="C40" s="90">
        <v>4</v>
      </c>
      <c r="D40" s="90">
        <v>674</v>
      </c>
      <c r="E40" s="90">
        <f>'Détail par équipe'!CC16+C40</f>
        <v>4</v>
      </c>
      <c r="F40" s="90">
        <f>'Détail par équipe'!CD16+D40</f>
        <v>674</v>
      </c>
      <c r="G40" s="90">
        <f>ROUNDDOWN(F40/E40,0)</f>
        <v>168</v>
      </c>
      <c r="H40" s="90">
        <f>ROUNDDOWN(IF(G40&gt;220,0,((220-G40)*0.7)),0)</f>
        <v>36</v>
      </c>
    </row>
    <row r="41" spans="1:8" ht="13.5" customHeight="1" x14ac:dyDescent="0.2">
      <c r="A41" s="92" t="str">
        <f>'Détail par équipe'!B4</f>
        <v>Dehorter</v>
      </c>
      <c r="B41" s="92" t="str">
        <f>'Détail par équipe'!C4</f>
        <v>Pascal</v>
      </c>
      <c r="C41" s="90">
        <v>12</v>
      </c>
      <c r="D41" s="90">
        <v>1946</v>
      </c>
      <c r="E41" s="90">
        <f>'Détail par équipe'!CC4+C41</f>
        <v>16</v>
      </c>
      <c r="F41" s="90">
        <f>'Détail par équipe'!CD4+D41</f>
        <v>2608</v>
      </c>
      <c r="G41" s="90">
        <f>ROUNDDOWN(F41/E41,0)</f>
        <v>163</v>
      </c>
      <c r="H41" s="90">
        <f>ROUNDDOWN(IF(G41&gt;220,0,((220-G41)*0.7)),0)</f>
        <v>39</v>
      </c>
    </row>
    <row r="42" spans="1:8" ht="13.5" customHeight="1" x14ac:dyDescent="0.2">
      <c r="A42" s="92" t="str">
        <f>'Détail par équipe'!B43</f>
        <v>Gouyon</v>
      </c>
      <c r="B42" s="92" t="str">
        <f>'Détail par équipe'!C43</f>
        <v>Stéphane</v>
      </c>
      <c r="C42" s="90">
        <v>44</v>
      </c>
      <c r="D42" s="90">
        <v>7523</v>
      </c>
      <c r="E42" s="90">
        <f>'Détail par équipe'!CC43+C42</f>
        <v>52</v>
      </c>
      <c r="F42" s="90">
        <f>'Détail par équipe'!CD43+D42</f>
        <v>8909</v>
      </c>
      <c r="G42" s="90">
        <f>ROUNDDOWN(F42/E42,0)</f>
        <v>171</v>
      </c>
      <c r="H42" s="90">
        <f>ROUNDDOWN(IF(G42&gt;220,0,((220-G42)*0.7)),0)</f>
        <v>34</v>
      </c>
    </row>
    <row r="43" spans="1:8" ht="13.5" customHeight="1" x14ac:dyDescent="0.2">
      <c r="A43" s="90" t="str">
        <f>'Détail par équipe'!B112</f>
        <v>Grand</v>
      </c>
      <c r="B43" s="90" t="str">
        <f>'Détail par équipe'!C112</f>
        <v>Olivier</v>
      </c>
      <c r="C43" s="90">
        <v>28</v>
      </c>
      <c r="D43" s="90">
        <v>4821</v>
      </c>
      <c r="E43" s="90">
        <f>'Détail par équipe'!CC112+C43</f>
        <v>32</v>
      </c>
      <c r="F43" s="90">
        <f>'Détail par équipe'!CD112+D43</f>
        <v>5516</v>
      </c>
      <c r="G43" s="91">
        <f>ROUNDDOWN(F43/E43,0)</f>
        <v>172</v>
      </c>
      <c r="H43" s="91">
        <f>ROUNDDOWN(IF(G43&gt;220,0,((220-G43)*0.7)),0)</f>
        <v>33</v>
      </c>
    </row>
    <row r="44" spans="1:8" ht="13.5" customHeight="1" x14ac:dyDescent="0.2">
      <c r="A44" s="92" t="str">
        <f>'Détail par équipe'!B29</f>
        <v>Grosjean</v>
      </c>
      <c r="B44" s="92" t="str">
        <f>'Détail par équipe'!C29</f>
        <v>Louis</v>
      </c>
      <c r="C44" s="90">
        <v>24</v>
      </c>
      <c r="D44" s="90">
        <v>3352</v>
      </c>
      <c r="E44" s="90">
        <f>'Détail par équipe'!CC29+C44</f>
        <v>28</v>
      </c>
      <c r="F44" s="90">
        <f>'Détail par équipe'!CD29+D44</f>
        <v>4015</v>
      </c>
      <c r="G44" s="90">
        <f>ROUNDDOWN(F44/E44,0)</f>
        <v>143</v>
      </c>
      <c r="H44" s="90">
        <f>ROUNDDOWN(IF(G44&gt;220,0,((220-G44)*0.7)),0)</f>
        <v>53</v>
      </c>
    </row>
    <row r="45" spans="1:8" ht="13.5" customHeight="1" x14ac:dyDescent="0.2">
      <c r="A45" s="90" t="str">
        <f>'Détail par équipe'!B139</f>
        <v>Guesdon</v>
      </c>
      <c r="B45" s="90" t="str">
        <f>'Détail par équipe'!C139</f>
        <v>Eric</v>
      </c>
      <c r="C45" s="90">
        <v>4</v>
      </c>
      <c r="D45" s="90">
        <v>789</v>
      </c>
      <c r="E45" s="90">
        <f>'Détail par équipe'!CC139</f>
        <v>0</v>
      </c>
      <c r="F45" s="90">
        <f>'Détail par équipe'!CD139</f>
        <v>0</v>
      </c>
      <c r="G45" s="91" t="e">
        <f>ROUNDDOWN(F45/E45,0)</f>
        <v>#DIV/0!</v>
      </c>
      <c r="H45" s="91" t="e">
        <f>ROUNDDOWN(IF(G45&gt;220,0,((220-G45)*0.7)),0)</f>
        <v>#DIV/0!</v>
      </c>
    </row>
    <row r="46" spans="1:8" ht="13.5" customHeight="1" x14ac:dyDescent="0.2">
      <c r="A46" s="90" t="str">
        <f>'Détail par équipe'!B18</f>
        <v>Janot</v>
      </c>
      <c r="B46" s="90" t="str">
        <f>'Détail par équipe'!C18</f>
        <v>Didier</v>
      </c>
      <c r="C46" s="90">
        <v>4</v>
      </c>
      <c r="D46" s="90">
        <v>707</v>
      </c>
      <c r="E46" s="90">
        <f>'Détail par équipe'!CC18+C46</f>
        <v>8</v>
      </c>
      <c r="F46" s="90">
        <f>'Détail par équipe'!CD18+D46</f>
        <v>1396</v>
      </c>
      <c r="G46" s="91">
        <f>ROUNDDOWN(F46/E46,0)</f>
        <v>174</v>
      </c>
      <c r="H46" s="91">
        <f>ROUNDDOWN(IF(G46&gt;220,0,((220-G46)*0.7)),0)</f>
        <v>32</v>
      </c>
    </row>
    <row r="47" spans="1:8" ht="13.5" customHeight="1" x14ac:dyDescent="0.2">
      <c r="A47" s="90" t="str">
        <f>'Détail par équipe'!B154</f>
        <v>Jugie</v>
      </c>
      <c r="B47" s="90" t="str">
        <f>'Détail par équipe'!C154</f>
        <v>Jean-Jugie</v>
      </c>
      <c r="C47" s="90">
        <v>0</v>
      </c>
      <c r="D47" s="90">
        <v>0</v>
      </c>
      <c r="E47" s="90">
        <f>'Détail par équipe'!CC154+C47</f>
        <v>4</v>
      </c>
      <c r="F47" s="90">
        <f>'Détail par équipe'!CD154+D47</f>
        <v>715</v>
      </c>
      <c r="G47" s="91">
        <f>ROUNDDOWN(F47/E47,0)</f>
        <v>178</v>
      </c>
      <c r="H47" s="91">
        <f>ROUNDDOWN(IF(G47&gt;220,0,((220-G47)*0.7)),0)</f>
        <v>29</v>
      </c>
    </row>
    <row r="48" spans="1:8" ht="13.5" customHeight="1" x14ac:dyDescent="0.2">
      <c r="A48" s="92" t="str">
        <f>'Détail par équipe'!B136</f>
        <v>Lafournière</v>
      </c>
      <c r="B48" s="92" t="str">
        <f>'Détail par équipe'!C136</f>
        <v>Michel</v>
      </c>
      <c r="C48" s="90">
        <v>36</v>
      </c>
      <c r="D48" s="90">
        <v>6563</v>
      </c>
      <c r="E48" s="90">
        <f>'Détail par équipe'!CC136+C48</f>
        <v>44</v>
      </c>
      <c r="F48" s="90">
        <f>'Détail par équipe'!CD136+D48</f>
        <v>7933</v>
      </c>
      <c r="G48" s="90">
        <f>ROUNDDOWN(F48/E48,0)</f>
        <v>180</v>
      </c>
      <c r="H48" s="90">
        <f>ROUNDDOWN(IF(G48&gt;220,0,((220-G48)*0.7)),0)</f>
        <v>28</v>
      </c>
    </row>
    <row r="49" spans="1:8" ht="13.5" customHeight="1" x14ac:dyDescent="0.2">
      <c r="A49" s="92" t="str">
        <f>'Détail par équipe'!B72</f>
        <v>Lavergne</v>
      </c>
      <c r="B49" s="92" t="str">
        <f>'Détail par équipe'!C72</f>
        <v>Thierry</v>
      </c>
      <c r="C49" s="90">
        <v>24</v>
      </c>
      <c r="D49" s="90">
        <v>4306</v>
      </c>
      <c r="E49" s="90">
        <f>'Détail par équipe'!CC72+C49</f>
        <v>28</v>
      </c>
      <c r="F49" s="90">
        <f>'Détail par équipe'!CD72+D49</f>
        <v>5099</v>
      </c>
      <c r="G49" s="90">
        <f>ROUNDDOWN(F49/E49,0)</f>
        <v>182</v>
      </c>
      <c r="H49" s="90">
        <f>ROUNDDOWN(IF(G49&gt;220,0,((220-G49)*0.7)),0)</f>
        <v>26</v>
      </c>
    </row>
    <row r="50" spans="1:8" ht="13.5" customHeight="1" x14ac:dyDescent="0.2">
      <c r="A50" s="92" t="str">
        <f>'Détail par équipe'!B98</f>
        <v>Le Coquen</v>
      </c>
      <c r="B50" s="92" t="str">
        <f>'Détail par équipe'!C98</f>
        <v>Fabrice</v>
      </c>
      <c r="C50" s="90">
        <v>44</v>
      </c>
      <c r="D50" s="90">
        <v>8292</v>
      </c>
      <c r="E50" s="90">
        <f>'Détail par équipe'!CC98+C50</f>
        <v>52</v>
      </c>
      <c r="F50" s="90">
        <f>'Détail par équipe'!CD98+D50</f>
        <v>9751</v>
      </c>
      <c r="G50" s="90">
        <f>ROUNDDOWN(F50/E50,0)</f>
        <v>187</v>
      </c>
      <c r="H50" s="90">
        <f>ROUNDDOWN(IF(G50&gt;220,0,((220-G50)*0.7)),0)</f>
        <v>23</v>
      </c>
    </row>
    <row r="51" spans="1:8" ht="13.5" customHeight="1" x14ac:dyDescent="0.2">
      <c r="A51" s="92" t="str">
        <f>'Détail par équipe'!B30</f>
        <v>Lerouge</v>
      </c>
      <c r="B51" s="92" t="str">
        <f>'Détail par équipe'!C30</f>
        <v>Joël</v>
      </c>
      <c r="C51" s="90">
        <v>36</v>
      </c>
      <c r="D51" s="90">
        <v>5355</v>
      </c>
      <c r="E51" s="90">
        <f>'Détail par équipe'!CC30+C51</f>
        <v>44</v>
      </c>
      <c r="F51" s="90">
        <f>'Détail par équipe'!CD30+D51</f>
        <v>6662</v>
      </c>
      <c r="G51" s="90">
        <f>ROUNDDOWN(F51/E51,0)</f>
        <v>151</v>
      </c>
      <c r="H51" s="90">
        <f>ROUNDDOWN(IF(G51&gt;220,0,((220-G51)*0.7)),0)</f>
        <v>48</v>
      </c>
    </row>
    <row r="52" spans="1:8" ht="13.5" customHeight="1" x14ac:dyDescent="0.2">
      <c r="A52" s="90" t="str">
        <f>'Détail par équipe'!B100</f>
        <v>Leroy</v>
      </c>
      <c r="B52" s="90" t="str">
        <f>'Détail par équipe'!C100</f>
        <v>Thierry</v>
      </c>
      <c r="C52" s="90">
        <v>0</v>
      </c>
      <c r="D52" s="90">
        <v>0</v>
      </c>
      <c r="E52" s="90">
        <f>'Détail par équipe'!CC100+C52</f>
        <v>4</v>
      </c>
      <c r="F52" s="90">
        <f>'Détail par équipe'!CD100+D52</f>
        <v>660</v>
      </c>
      <c r="G52" s="91">
        <f>ROUNDDOWN(F52/E52,0)</f>
        <v>165</v>
      </c>
      <c r="H52" s="91">
        <f>ROUNDDOWN(IF(G52&gt;220,0,((220-G52)*0.7)),0)</f>
        <v>38</v>
      </c>
    </row>
    <row r="53" spans="1:8" ht="13.5" customHeight="1" x14ac:dyDescent="0.2">
      <c r="A53" s="90" t="str">
        <f>'Détail par équipe'!B86</f>
        <v>Loisel</v>
      </c>
      <c r="B53" s="90" t="str">
        <f>'Détail par équipe'!C86</f>
        <v>Corentin</v>
      </c>
      <c r="C53" s="90">
        <v>28</v>
      </c>
      <c r="D53" s="90">
        <v>5214</v>
      </c>
      <c r="E53" s="90">
        <f>'Détail par équipe'!CC86+C53</f>
        <v>28</v>
      </c>
      <c r="F53" s="90">
        <f>'Détail par équipe'!CD86+D53</f>
        <v>5214</v>
      </c>
      <c r="G53" s="91">
        <f>ROUNDDOWN(F53/E53,0)</f>
        <v>186</v>
      </c>
      <c r="H53" s="91">
        <f>ROUNDDOWN(IF(G53&gt;220,0,((220-G53)*0.7)),0)</f>
        <v>23</v>
      </c>
    </row>
    <row r="54" spans="1:8" ht="13.5" customHeight="1" x14ac:dyDescent="0.2">
      <c r="A54" s="92" t="str">
        <f>'Détail par équipe'!B149</f>
        <v>Loraux</v>
      </c>
      <c r="B54" s="92" t="str">
        <f>'Détail par équipe'!C149</f>
        <v>Pascal</v>
      </c>
      <c r="C54" s="90">
        <v>20</v>
      </c>
      <c r="D54" s="90">
        <v>3449</v>
      </c>
      <c r="E54" s="90">
        <f>'Détail par équipe'!CC149+C54</f>
        <v>24</v>
      </c>
      <c r="F54" s="90">
        <f>'Détail par équipe'!CD149+D54</f>
        <v>4112</v>
      </c>
      <c r="G54" s="90">
        <f>ROUNDDOWN(F54/E54,0)</f>
        <v>171</v>
      </c>
      <c r="H54" s="90">
        <f>ROUNDDOWN(IF(G54&gt;220,0,((220-G54)*0.7)),0)</f>
        <v>34</v>
      </c>
    </row>
    <row r="55" spans="1:8" ht="13.5" customHeight="1" x14ac:dyDescent="0.2">
      <c r="A55" s="90" t="str">
        <f>'Détail par équipe'!B44</f>
        <v>Maia</v>
      </c>
      <c r="B55" s="90" t="str">
        <f>'Détail par équipe'!C44</f>
        <v>Thimothée</v>
      </c>
      <c r="C55" s="90">
        <v>24</v>
      </c>
      <c r="D55" s="90">
        <v>4410</v>
      </c>
      <c r="E55" s="90">
        <f>'Détail par équipe'!CC44+C55</f>
        <v>28</v>
      </c>
      <c r="F55" s="90">
        <f>'Détail par équipe'!CD44+D55</f>
        <v>5099</v>
      </c>
      <c r="G55" s="91">
        <f>ROUNDDOWN(F55/E55,0)</f>
        <v>182</v>
      </c>
      <c r="H55" s="91">
        <f>ROUNDDOWN(IF(G55&gt;220,0,((220-G55)*0.7)),0)</f>
        <v>26</v>
      </c>
    </row>
    <row r="56" spans="1:8" ht="13.5" customHeight="1" x14ac:dyDescent="0.2">
      <c r="A56" s="90" t="str">
        <f>'Détail par équipe'!B152</f>
        <v>Malenfer</v>
      </c>
      <c r="B56" s="90" t="str">
        <f>'Détail par équipe'!C152</f>
        <v>Pascal</v>
      </c>
      <c r="C56" s="90">
        <v>12</v>
      </c>
      <c r="D56" s="90">
        <v>2124</v>
      </c>
      <c r="E56" s="90">
        <f>'Détail par équipe'!CC152</f>
        <v>0</v>
      </c>
      <c r="F56" s="90">
        <f>'Détail par équipe'!CD152</f>
        <v>0</v>
      </c>
      <c r="G56" s="91" t="e">
        <f>ROUNDDOWN(F56/E56,0)</f>
        <v>#DIV/0!</v>
      </c>
      <c r="H56" s="91" t="e">
        <f>ROUNDDOWN(IF(G56&gt;220,0,((220-G56)*0.7)),0)</f>
        <v>#DIV/0!</v>
      </c>
    </row>
    <row r="57" spans="1:8" ht="13.5" customHeight="1" x14ac:dyDescent="0.2">
      <c r="A57" s="92" t="str">
        <f>'Détail par équipe'!B124</f>
        <v>Mary</v>
      </c>
      <c r="B57" s="92" t="str">
        <f>'Détail par équipe'!C124</f>
        <v>Freddy</v>
      </c>
      <c r="C57" s="90">
        <v>32</v>
      </c>
      <c r="D57" s="90">
        <v>5200</v>
      </c>
      <c r="E57" s="90">
        <f>'Détail par équipe'!CC124+C57</f>
        <v>40</v>
      </c>
      <c r="F57" s="90">
        <f>'Détail par équipe'!CD124+D57</f>
        <v>6557</v>
      </c>
      <c r="G57" s="90">
        <f>ROUNDDOWN(F57/E57,0)</f>
        <v>163</v>
      </c>
      <c r="H57" s="90">
        <f>ROUNDDOWN(IF(G57&gt;220,0,((220-G57)*0.7)),0)</f>
        <v>39</v>
      </c>
    </row>
    <row r="58" spans="1:8" ht="13.5" customHeight="1" x14ac:dyDescent="0.2">
      <c r="A58" s="92" t="str">
        <f>'Détail par équipe'!B150</f>
        <v>Massif</v>
      </c>
      <c r="B58" s="92" t="str">
        <f>'Détail par équipe'!C150</f>
        <v>Jean-Massif</v>
      </c>
      <c r="C58" s="90">
        <v>44</v>
      </c>
      <c r="D58" s="90">
        <v>7465</v>
      </c>
      <c r="E58" s="90">
        <f>'Détail par équipe'!CC150</f>
        <v>8</v>
      </c>
      <c r="F58" s="90">
        <f>'Détail par équipe'!CD150</f>
        <v>1315</v>
      </c>
      <c r="G58" s="90">
        <f>ROUNDDOWN(F58/E58,0)</f>
        <v>164</v>
      </c>
      <c r="H58" s="90">
        <f>ROUNDDOWN(IF(G58&gt;220,0,((220-G58)*0.7)),0)</f>
        <v>39</v>
      </c>
    </row>
    <row r="59" spans="1:8" ht="13.5" customHeight="1" x14ac:dyDescent="0.2">
      <c r="A59" s="90" t="str">
        <f>'Détail par équipe'!B138</f>
        <v>Maurice</v>
      </c>
      <c r="B59" s="90" t="str">
        <f>'Détail par équipe'!C138</f>
        <v>Fred</v>
      </c>
      <c r="C59" s="90">
        <v>36</v>
      </c>
      <c r="D59" s="90">
        <v>6399</v>
      </c>
      <c r="E59" s="90">
        <f>'Détail par équipe'!CC138+C59</f>
        <v>44</v>
      </c>
      <c r="F59" s="90">
        <f>'Détail par équipe'!CD138+D59</f>
        <v>7794</v>
      </c>
      <c r="G59" s="91">
        <f>ROUNDDOWN(F59/E59,0)</f>
        <v>177</v>
      </c>
      <c r="H59" s="91">
        <f>ROUNDDOWN(IF(G59&gt;220,0,((220-G59)*0.7)),0)</f>
        <v>30</v>
      </c>
    </row>
    <row r="60" spans="1:8" ht="13.5" customHeight="1" x14ac:dyDescent="0.2">
      <c r="A60" s="92" t="str">
        <f>'Détail par équipe'!B42</f>
        <v>Maurice</v>
      </c>
      <c r="B60" s="92" t="str">
        <f>'Détail par équipe'!C42</f>
        <v xml:space="preserve">Lou </v>
      </c>
      <c r="C60" s="90">
        <v>20</v>
      </c>
      <c r="D60" s="90">
        <v>2694</v>
      </c>
      <c r="E60" s="90">
        <f>'Détail par équipe'!CC42+C60</f>
        <v>24</v>
      </c>
      <c r="F60" s="90">
        <f>'Détail par équipe'!CD42+D60</f>
        <v>3405</v>
      </c>
      <c r="G60" s="90">
        <f>ROUNDDOWN(F60/E60,0)</f>
        <v>141</v>
      </c>
      <c r="H60" s="90">
        <f>ROUNDDOWN(IF(G60&gt;220,0,((220-G60)*0.7)),0)</f>
        <v>55</v>
      </c>
    </row>
    <row r="61" spans="1:8" ht="13.5" customHeight="1" x14ac:dyDescent="0.2">
      <c r="A61" s="90" t="str">
        <f>'Détail par équipe'!B153</f>
        <v>Menou</v>
      </c>
      <c r="B61" s="90" t="str">
        <f>'Détail par équipe'!C153</f>
        <v>Christophe</v>
      </c>
      <c r="C61" s="90">
        <v>4</v>
      </c>
      <c r="D61" s="90">
        <v>594</v>
      </c>
      <c r="E61" s="90">
        <f>'Détail par équipe'!CC153+C61</f>
        <v>4</v>
      </c>
      <c r="F61" s="90">
        <f>'Détail par équipe'!CD153+D61</f>
        <v>594</v>
      </c>
      <c r="G61" s="91">
        <f>ROUNDDOWN(F61/E61,0)</f>
        <v>148</v>
      </c>
      <c r="H61" s="91">
        <f>ROUNDDOWN(IF(G61&gt;220,0,((220-G61)*0.7)),0)</f>
        <v>50</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ROUNDDOWN(F62/E62,0)</f>
        <v>170</v>
      </c>
      <c r="H62" s="91">
        <f>ROUNDDOWN(IF(G62&gt;220,0,((220-G62)*0.7)),0)</f>
        <v>35</v>
      </c>
    </row>
    <row r="63" spans="1:8" ht="13.5" customHeight="1" x14ac:dyDescent="0.2">
      <c r="A63" s="92" t="str">
        <f>'Détail par équipe'!B123</f>
        <v>Millich</v>
      </c>
      <c r="B63" s="92" t="str">
        <f>'Détail par équipe'!C123</f>
        <v>Oscar</v>
      </c>
      <c r="C63" s="90">
        <v>44</v>
      </c>
      <c r="D63" s="90">
        <v>7563</v>
      </c>
      <c r="E63" s="90">
        <f>'Détail par équipe'!CC123+C63</f>
        <v>52</v>
      </c>
      <c r="F63" s="90">
        <f>'Détail par équipe'!CD123+D63</f>
        <v>8834</v>
      </c>
      <c r="G63" s="90">
        <f>ROUNDDOWN(F63/E63,0)</f>
        <v>169</v>
      </c>
      <c r="H63" s="90">
        <f>ROUNDDOWN(IF(G63&gt;220,0,((220-G63)*0.7)),0)</f>
        <v>35</v>
      </c>
    </row>
    <row r="64" spans="1:8" ht="13.5" customHeight="1" x14ac:dyDescent="0.2">
      <c r="A64" s="90" t="str">
        <f>'Détail par équipe'!B20</f>
        <v>Millot</v>
      </c>
      <c r="B64" s="90" t="str">
        <f>'Détail par équipe'!C20</f>
        <v>Dominique</v>
      </c>
      <c r="C64" s="90">
        <v>32</v>
      </c>
      <c r="D64" s="90">
        <v>5882</v>
      </c>
      <c r="E64" s="90">
        <f>'Détail par équipe'!CC20</f>
        <v>8</v>
      </c>
      <c r="F64" s="90">
        <f>'Détail par équipe'!CD20</f>
        <v>1333</v>
      </c>
      <c r="G64" s="91">
        <f>ROUNDDOWN(F64/E64,0)</f>
        <v>166</v>
      </c>
      <c r="H64" s="91">
        <f>ROUNDDOWN(IF(G64&gt;220,0,((220-G64)*0.7)),0)</f>
        <v>37</v>
      </c>
    </row>
    <row r="65" spans="1:8" ht="13.5" customHeight="1" x14ac:dyDescent="0.2">
      <c r="A65" s="92" t="str">
        <f>'Détail par équipe'!B111</f>
        <v>Moricone</v>
      </c>
      <c r="B65" s="92" t="str">
        <f>'Détail par équipe'!C111</f>
        <v>David</v>
      </c>
      <c r="C65" s="90">
        <v>32</v>
      </c>
      <c r="D65" s="90">
        <v>6099</v>
      </c>
      <c r="E65" s="90">
        <f>'Détail par équipe'!CC111+C65</f>
        <v>40</v>
      </c>
      <c r="F65" s="90">
        <f>'Détail par équipe'!CD111+D65</f>
        <v>7808</v>
      </c>
      <c r="G65" s="90">
        <f>ROUNDDOWN(F65/E65,0)</f>
        <v>195</v>
      </c>
      <c r="H65" s="90">
        <f>ROUNDDOWN(IF(G65&gt;220,0,((220-G65)*0.7)),0)</f>
        <v>17</v>
      </c>
    </row>
    <row r="66" spans="1:8" ht="13.5" customHeight="1" x14ac:dyDescent="0.2">
      <c r="A66" s="92" t="str">
        <f>'Détail par équipe'!B71</f>
        <v>Mosmant</v>
      </c>
      <c r="B66" s="92" t="str">
        <f>'Détail par équipe'!C71</f>
        <v>Christian</v>
      </c>
      <c r="C66" s="90">
        <v>32</v>
      </c>
      <c r="D66" s="90">
        <v>6213</v>
      </c>
      <c r="E66" s="90">
        <f>'Détail par équipe'!CC71+C66</f>
        <v>40</v>
      </c>
      <c r="F66" s="90">
        <f>'Détail par équipe'!CD71+D66</f>
        <v>7867</v>
      </c>
      <c r="G66" s="90">
        <f>ROUNDDOWN(F66/E66,0)</f>
        <v>196</v>
      </c>
      <c r="H66" s="90">
        <f>ROUNDDOWN(IF(G66&gt;220,0,((220-G66)*0.7)),0)</f>
        <v>16</v>
      </c>
    </row>
    <row r="67" spans="1:8" ht="13.5" customHeight="1" x14ac:dyDescent="0.2">
      <c r="A67" s="92" t="str">
        <f>'Détail par équipe'!B3</f>
        <v>Nicolas</v>
      </c>
      <c r="B67" s="92" t="str">
        <f>'Détail par équipe'!C3</f>
        <v>Jacques</v>
      </c>
      <c r="C67" s="90">
        <v>36</v>
      </c>
      <c r="D67" s="90">
        <v>6171</v>
      </c>
      <c r="E67" s="90">
        <f>'Détail par équipe'!CC3+C67</f>
        <v>40</v>
      </c>
      <c r="F67" s="90">
        <f>'Détail par équipe'!CD3+D67</f>
        <v>6875</v>
      </c>
      <c r="G67" s="90">
        <f>ROUNDDOWN(F67/E67,0)</f>
        <v>171</v>
      </c>
      <c r="H67" s="90">
        <f>ROUNDDOWN(IF(G67&gt;220,0,((220-G67)*0.7)),0)</f>
        <v>34</v>
      </c>
    </row>
    <row r="68" spans="1:8" ht="13.5" customHeight="1" x14ac:dyDescent="0.2">
      <c r="A68" s="90" t="str">
        <f>'Détail par équipe'!B113</f>
        <v>Portat</v>
      </c>
      <c r="B68" s="90" t="str">
        <f>'Détail par équipe'!C113</f>
        <v>Sebastien</v>
      </c>
      <c r="C68" s="90">
        <v>4</v>
      </c>
      <c r="D68" s="90">
        <v>705</v>
      </c>
      <c r="E68" s="90">
        <f>'Détail par équipe'!CC113</f>
        <v>4</v>
      </c>
      <c r="F68" s="90">
        <f>'Détail par équipe'!CD113</f>
        <v>738</v>
      </c>
      <c r="G68" s="91">
        <f>ROUNDDOWN(F68/E68,0)</f>
        <v>184</v>
      </c>
      <c r="H68" s="91">
        <f>ROUNDDOWN(IF(G68&gt;220,0,((220-G68)*0.7)),0)</f>
        <v>25</v>
      </c>
    </row>
    <row r="69" spans="1:8" ht="13.5" customHeight="1" x14ac:dyDescent="0.2">
      <c r="A69" s="90" t="str">
        <f>'Détail par équipe'!B5</f>
        <v>Renard</v>
      </c>
      <c r="B69" s="90" t="str">
        <f>'Détail par équipe'!C5</f>
        <v>Patrick</v>
      </c>
      <c r="C69" s="90">
        <v>12</v>
      </c>
      <c r="D69" s="90">
        <v>2278</v>
      </c>
      <c r="E69" s="90">
        <f>'Détail par équipe'!CC5+C69</f>
        <v>16</v>
      </c>
      <c r="F69" s="90">
        <f>'Détail par équipe'!CD5+D69</f>
        <v>3102</v>
      </c>
      <c r="G69" s="91">
        <f>ROUNDDOWN(F69/E69,0)</f>
        <v>193</v>
      </c>
      <c r="H69" s="91">
        <f>ROUNDDOWN(IF(G69&gt;220,0,((220-G69)*0.7)),0)</f>
        <v>18</v>
      </c>
    </row>
    <row r="70" spans="1:8" ht="13.5" customHeight="1" x14ac:dyDescent="0.2">
      <c r="A70" s="90" t="str">
        <f>'Détail par équipe'!B60</f>
        <v xml:space="preserve">Renard </v>
      </c>
      <c r="B70" s="90" t="str">
        <f>'Détail par équipe'!C60</f>
        <v>Patricia</v>
      </c>
      <c r="C70" s="90">
        <v>16</v>
      </c>
      <c r="D70" s="90">
        <v>2695</v>
      </c>
      <c r="E70" s="90">
        <f>'Détail par équipe'!CC60+C70</f>
        <v>20</v>
      </c>
      <c r="F70" s="90">
        <f>'Détail par équipe'!CD60+D70</f>
        <v>3396</v>
      </c>
      <c r="G70" s="91">
        <f>ROUNDDOWN(F70/E70,0)</f>
        <v>169</v>
      </c>
      <c r="H70" s="91">
        <f>ROUNDDOWN(IF(G70&gt;220,0,((220-G70)*0.7)),0)</f>
        <v>35</v>
      </c>
    </row>
    <row r="71" spans="1:8" ht="13.5" customHeight="1" x14ac:dyDescent="0.2">
      <c r="A71" s="92" t="str">
        <f>'Détail par équipe'!B110</f>
        <v>Rollier</v>
      </c>
      <c r="B71" s="92" t="str">
        <f>'Détail par équipe'!C110</f>
        <v>Fred</v>
      </c>
      <c r="C71" s="90">
        <v>24</v>
      </c>
      <c r="D71" s="90">
        <v>4684</v>
      </c>
      <c r="E71" s="90">
        <f>'Détail par équipe'!CC110+C71</f>
        <v>24</v>
      </c>
      <c r="F71" s="90">
        <f>'Détail par équipe'!CD110+D71</f>
        <v>4684</v>
      </c>
      <c r="G71" s="90">
        <f>ROUNDDOWN(F71/E71,0)</f>
        <v>195</v>
      </c>
      <c r="H71" s="90">
        <f>ROUNDDOWN(IF(G71&gt;220,0,((220-G71)*0.7)),0)</f>
        <v>17</v>
      </c>
    </row>
    <row r="72" spans="1:8" ht="13.5" customHeight="1" x14ac:dyDescent="0.2">
      <c r="A72" s="90" t="str">
        <f>'Détail par équipe'!B6</f>
        <v>Roux</v>
      </c>
      <c r="B72" s="90" t="str">
        <f>'Détail par équipe'!C6</f>
        <v>Jacques</v>
      </c>
      <c r="C72" s="90">
        <v>28</v>
      </c>
      <c r="D72" s="90">
        <v>5074</v>
      </c>
      <c r="E72" s="90">
        <f>'Détail par équipe'!CC6+C72</f>
        <v>32</v>
      </c>
      <c r="F72" s="90">
        <f>'Détail par équipe'!CD6+D72</f>
        <v>5884</v>
      </c>
      <c r="G72" s="91">
        <f>ROUNDDOWN(F72/E72,0)</f>
        <v>183</v>
      </c>
      <c r="H72" s="91">
        <f>ROUNDDOWN(IF(G72&gt;220,0,((220-G72)*0.7)),0)</f>
        <v>25</v>
      </c>
    </row>
    <row r="73" spans="1:8" ht="13.5" customHeight="1" x14ac:dyDescent="0.2">
      <c r="A73" s="90" t="str">
        <f>'Détail par équipe'!B31</f>
        <v>Saincé</v>
      </c>
      <c r="B73" s="90" t="str">
        <f>'Détail par équipe'!C31</f>
        <v>Daniel</v>
      </c>
      <c r="C73" s="90">
        <v>28</v>
      </c>
      <c r="D73" s="90">
        <v>4028</v>
      </c>
      <c r="E73" s="90">
        <f>'Détail par équipe'!CC31+C73</f>
        <v>32</v>
      </c>
      <c r="F73" s="90">
        <f>'Détail par équipe'!CD31+D73</f>
        <v>4547</v>
      </c>
      <c r="G73" s="91">
        <f>ROUNDDOWN(F73/E73,0)</f>
        <v>142</v>
      </c>
      <c r="H73" s="91">
        <f>ROUNDDOWN(IF(G73&gt;220,0,((220-G73)*0.7)),0)</f>
        <v>54</v>
      </c>
    </row>
    <row r="74" spans="1:8" ht="13.5" customHeight="1" x14ac:dyDescent="0.2">
      <c r="A74" s="90" t="str">
        <f>'Détail par équipe'!B73</f>
        <v>Salzer</v>
      </c>
      <c r="B74" s="90" t="str">
        <f>'Détail par équipe'!C73</f>
        <v>Marc</v>
      </c>
      <c r="C74" s="90">
        <v>32</v>
      </c>
      <c r="D74" s="90">
        <v>6176</v>
      </c>
      <c r="E74" s="90">
        <f>'Détail par équipe'!CC73+C74</f>
        <v>36</v>
      </c>
      <c r="F74" s="90">
        <f>'Détail par équipe'!CD73+D74</f>
        <v>6870</v>
      </c>
      <c r="G74" s="91">
        <f>ROUNDDOWN(F74/E74,0)</f>
        <v>190</v>
      </c>
      <c r="H74" s="91">
        <f>ROUNDDOWN(IF(G74&gt;220,0,((220-G74)*0.7)),0)</f>
        <v>21</v>
      </c>
    </row>
    <row r="75" spans="1:8" ht="13.5" customHeight="1" x14ac:dyDescent="0.2">
      <c r="A75" s="92" t="str">
        <f>'Détail par équipe'!B59</f>
        <v>Sancho</v>
      </c>
      <c r="B75" s="92" t="str">
        <f>'Détail par équipe'!C59</f>
        <v>Fatima</v>
      </c>
      <c r="C75" s="90">
        <v>28</v>
      </c>
      <c r="D75" s="90">
        <v>4780</v>
      </c>
      <c r="E75" s="90">
        <f>'Détail par équipe'!CC59+C75</f>
        <v>36</v>
      </c>
      <c r="F75" s="90">
        <f>'Détail par équipe'!CD59+D75</f>
        <v>6160</v>
      </c>
      <c r="G75" s="90">
        <f>ROUNDDOWN(F75/E75,0)</f>
        <v>171</v>
      </c>
      <c r="H75" s="90">
        <f>ROUNDDOWN(IF(G75&gt;220,0,((220-G75)*0.7)),0)</f>
        <v>34</v>
      </c>
    </row>
    <row r="76" spans="1:8" ht="13.5" customHeight="1" x14ac:dyDescent="0.2">
      <c r="A76" s="92" t="str">
        <f>'Détail par équipe'!B84</f>
        <v>Subacchi</v>
      </c>
      <c r="B76" s="92" t="str">
        <f>'Détail par équipe'!C84</f>
        <v>Claudine</v>
      </c>
      <c r="C76" s="90">
        <v>36</v>
      </c>
      <c r="D76" s="90">
        <v>5811</v>
      </c>
      <c r="E76" s="90">
        <f>'Détail par équipe'!CC84+C76</f>
        <v>44</v>
      </c>
      <c r="F76" s="90">
        <f>'Détail par équipe'!CD84+D76</f>
        <v>7101</v>
      </c>
      <c r="G76" s="90">
        <f>ROUNDDOWN(F76/E76,0)</f>
        <v>161</v>
      </c>
      <c r="H76" s="90">
        <f>ROUNDDOWN(IF(G76&gt;220,0,((220-G76)*0.7)),0)</f>
        <v>41</v>
      </c>
    </row>
    <row r="77" spans="1:8" ht="13.5" customHeight="1" x14ac:dyDescent="0.2">
      <c r="A77" s="92" t="str">
        <f>'Détail par équipe'!B85</f>
        <v>Subacchi</v>
      </c>
      <c r="B77" s="92" t="str">
        <f>'Détail par équipe'!C85</f>
        <v>Michel</v>
      </c>
      <c r="C77" s="90">
        <v>24</v>
      </c>
      <c r="D77" s="90">
        <v>3953</v>
      </c>
      <c r="E77" s="90">
        <f>'Détail par équipe'!CC85+C77</f>
        <v>32</v>
      </c>
      <c r="F77" s="90">
        <f>'Détail par équipe'!CD85+D77</f>
        <v>5312</v>
      </c>
      <c r="G77" s="90">
        <f>ROUNDDOWN(F77/E77,0)</f>
        <v>166</v>
      </c>
      <c r="H77" s="90">
        <f>ROUNDDOWN(IF(G77&gt;220,0,((220-G77)*0.7)),0)</f>
        <v>37</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ROUNDDOWN(F78/E78,0)</f>
        <v>147</v>
      </c>
      <c r="H78" s="90">
        <f>ROUNDDOWN(IF(G78&gt;220,0,((220-G78)*0.7)),0)</f>
        <v>51</v>
      </c>
    </row>
    <row r="79" spans="1:8" ht="13.5" customHeight="1" x14ac:dyDescent="0.2">
      <c r="A79" s="90" t="str">
        <f>'Détail par équipe'!B61</f>
        <v>Vieren</v>
      </c>
      <c r="B79" s="90" t="str">
        <f>'Détail par équipe'!C61</f>
        <v>Evelyne</v>
      </c>
      <c r="C79" s="90">
        <v>16</v>
      </c>
      <c r="D79" s="90">
        <v>2681</v>
      </c>
      <c r="E79" s="90">
        <f>'Détail par équipe'!CC61+C79</f>
        <v>20</v>
      </c>
      <c r="F79" s="90">
        <f>'Détail par équipe'!CD61+D79</f>
        <v>3374</v>
      </c>
      <c r="G79" s="91">
        <f>ROUNDDOWN(F79/E79,0)</f>
        <v>168</v>
      </c>
      <c r="H79" s="91">
        <f>ROUNDDOWN(IF(G79&gt;220,0,((220-G79)*0.7)),0)</f>
        <v>36</v>
      </c>
    </row>
    <row r="80" spans="1:8" ht="13.5" customHeight="1" x14ac:dyDescent="0.2">
      <c r="A80" s="92" t="str">
        <f>'Détail par équipe'!B137</f>
        <v>Vo Dupuy</v>
      </c>
      <c r="B80" s="92" t="str">
        <f>'Détail par équipe'!C137</f>
        <v>Phusi</v>
      </c>
      <c r="C80" s="90">
        <v>12</v>
      </c>
      <c r="D80" s="90">
        <v>2197</v>
      </c>
      <c r="E80" s="90">
        <f>'Détail par équipe'!CC137+C80</f>
        <v>12</v>
      </c>
      <c r="F80" s="90">
        <f>'Détail par équipe'!CD137+D80</f>
        <v>2197</v>
      </c>
      <c r="G80" s="90">
        <f>ROUNDDOWN(F80/E80,0)</f>
        <v>183</v>
      </c>
      <c r="H80" s="90">
        <f>ROUNDDOWN(IF(G80&gt;220,0,((220-G80)*0.7)),0)</f>
        <v>25</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2025-01-06T16:20:22Z</cp:lastPrinted>
  <dcterms:created xsi:type="dcterms:W3CDTF">2022-09-19T13:34:44Z</dcterms:created>
  <dcterms:modified xsi:type="dcterms:W3CDTF">2025-01-06T16:35:00Z</dcterms:modified>
</cp:coreProperties>
</file>